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0" yWindow="45" windowWidth="15195" windowHeight="8445" activeTab="1"/>
  </bookViews>
  <sheets>
    <sheet name="Calculations" sheetId="1" r:id="rId1"/>
    <sheet name="Chart1" sheetId="3" r:id="rId2"/>
    <sheet name="ChrtDat" sheetId="4" r:id="rId3"/>
    <sheet name="Aux" sheetId="5" r:id="rId4"/>
  </sheets>
  <definedNames>
    <definedName name="Arrx">ChrtDat!$C$2:$W$14</definedName>
    <definedName name="Arry">Calculations!$B$8:$L$20</definedName>
    <definedName name="colm">COLUMN()-MIN(COLUMN(Arry))+1</definedName>
    <definedName name="coln">COLUMN()-MIN(COLUMN(Arrx))+1</definedName>
    <definedName name="Delta_Stck">Calculations!$B$15:$L$15</definedName>
    <definedName name="Demand">Calculations!$B$11:$L$11</definedName>
    <definedName name="Free_Cpty">Calculations!$B$19:$L$19</definedName>
    <definedName name="Init_Stck">Calculations!$A$2</definedName>
    <definedName name="Min_Stck" localSheetId="0">Calculations!$B$9:$L$9</definedName>
    <definedName name="Prod">Calculations!$B$18:$L$18</definedName>
    <definedName name="Prod_Cpty">Calculations!$B$10:$L$10</definedName>
    <definedName name="Prod_Iter">Calculations!$B$17:$L$17</definedName>
    <definedName name="Req_Prod">Calculations!$B$16:$L$16</definedName>
    <definedName name="rown">ROW()-MIN(ROW(Arrx))+1</definedName>
    <definedName name="Shrtg">Calculations!$B$20:$L$20</definedName>
    <definedName name="solver_adj" localSheetId="0" hidden="1">Calculations!$D$12,Calculations!$C$12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Calculations!$C$12</definedName>
    <definedName name="solver_lhs2" localSheetId="0" hidden="1">Calculations!$D$12</definedName>
    <definedName name="solver_lhs3" localSheetId="0" hidden="1">Calculations!$D$18</definedName>
    <definedName name="solver_lhs4" localSheetId="0" hidden="1">Calculations!$D$16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Calculations!$D$21</definedName>
    <definedName name="solver_pre" localSheetId="0" hidden="1">0.000001</definedName>
    <definedName name="solver_rel1" localSheetId="0" hidden="1">4</definedName>
    <definedName name="solver_rel2" localSheetId="0" hidden="1">4</definedName>
    <definedName name="solver_rel3" localSheetId="0" hidden="1">3</definedName>
    <definedName name="solver_rel4" localSheetId="0" hidden="1">3</definedName>
    <definedName name="solver_rhs1" localSheetId="0" hidden="1">integer</definedName>
    <definedName name="solver_rhs2" localSheetId="0" hidden="1">integer</definedName>
    <definedName name="solver_rhs3" localSheetId="0" hidden="1">0</definedName>
    <definedName name="solver_rhs4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tck">Calculations!$B$13:$L$13</definedName>
    <definedName name="Targ_Stck" localSheetId="0">Calculations!$B$12:$L$12</definedName>
    <definedName name="Usbl_Stck">Calculations!$B$14:$L$14</definedName>
  </definedNames>
  <calcPr calcId="125725" refMode="R1C1"/>
</workbook>
</file>

<file path=xl/calcChain.xml><?xml version="1.0" encoding="utf-8"?>
<calcChain xmlns="http://schemas.openxmlformats.org/spreadsheetml/2006/main">
  <c r="W6" i="4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15" i="1" l="1"/>
  <c r="B14"/>
  <c r="C9" i="4" l="1"/>
  <c r="D9"/>
  <c r="C8"/>
  <c r="D8"/>
  <c r="B16" i="1"/>
  <c r="D10" i="4" l="1"/>
  <c r="C10"/>
  <c r="B17" i="1"/>
  <c r="C11" i="4" l="1"/>
  <c r="D11"/>
  <c r="B18" i="1"/>
  <c r="C12" i="4" l="1"/>
  <c r="D12"/>
  <c r="B19" i="1"/>
  <c r="B20"/>
  <c r="C13" i="4" l="1"/>
  <c r="D13"/>
  <c r="D14"/>
  <c r="C14"/>
  <c r="B13" i="1"/>
  <c r="C7" i="4" l="1"/>
  <c r="D7"/>
  <c r="C14" i="1"/>
  <c r="C15"/>
  <c r="F8" i="4" l="1"/>
  <c r="E8"/>
  <c r="E9"/>
  <c r="F9"/>
  <c r="C16" i="1"/>
  <c r="E10" i="4" l="1"/>
  <c r="F10"/>
  <c r="C17" i="1"/>
  <c r="E11" i="4" l="1"/>
  <c r="F11"/>
  <c r="C18" i="1"/>
  <c r="F12" i="4" l="1"/>
  <c r="E12"/>
  <c r="C19" i="1"/>
  <c r="C20"/>
  <c r="E13" i="4" l="1"/>
  <c r="F13"/>
  <c r="E14"/>
  <c r="F14"/>
  <c r="C13" i="1"/>
  <c r="E7" i="4" l="1"/>
  <c r="F7"/>
  <c r="D14" i="1"/>
  <c r="D15"/>
  <c r="G8" i="4" l="1"/>
  <c r="H8"/>
  <c r="G9"/>
  <c r="H9"/>
  <c r="D16" i="1"/>
  <c r="H10" i="4" l="1"/>
  <c r="G10"/>
  <c r="D17" i="1"/>
  <c r="G11" i="4" l="1"/>
  <c r="H11"/>
  <c r="D18" i="1"/>
  <c r="G12" i="4" l="1"/>
  <c r="H12"/>
  <c r="D20" i="1"/>
  <c r="D19"/>
  <c r="D13" l="1"/>
  <c r="E15" s="1"/>
  <c r="H14" i="4"/>
  <c r="G14"/>
  <c r="G13"/>
  <c r="H13"/>
  <c r="E14" i="1" l="1"/>
  <c r="E16" s="1"/>
  <c r="I9" i="4"/>
  <c r="J9"/>
  <c r="G7"/>
  <c r="H7"/>
  <c r="J8" l="1"/>
  <c r="I8"/>
  <c r="I10"/>
  <c r="J10"/>
  <c r="E17" i="1"/>
  <c r="I11" i="4" l="1"/>
  <c r="J11"/>
  <c r="E18" i="1"/>
  <c r="J12" i="4" l="1"/>
  <c r="I12"/>
  <c r="E20" i="1"/>
  <c r="E19"/>
  <c r="E13" l="1"/>
  <c r="F14" s="1"/>
  <c r="I14" i="4"/>
  <c r="J14"/>
  <c r="I13"/>
  <c r="J13"/>
  <c r="F15" i="1" l="1"/>
  <c r="L9" i="4" s="1"/>
  <c r="I7"/>
  <c r="J7"/>
  <c r="K8"/>
  <c r="L8"/>
  <c r="F16" i="1"/>
  <c r="K9" i="4" l="1"/>
  <c r="L10"/>
  <c r="K10"/>
  <c r="F17" i="1"/>
  <c r="K11" i="4" l="1"/>
  <c r="L11"/>
  <c r="F18" i="1"/>
  <c r="K12" i="4" l="1"/>
  <c r="L12"/>
  <c r="F20" i="1"/>
  <c r="F19"/>
  <c r="F13" l="1"/>
  <c r="G14" s="1"/>
  <c r="L14" i="4"/>
  <c r="K14"/>
  <c r="K13"/>
  <c r="L13"/>
  <c r="G15" i="1" l="1"/>
  <c r="M9" i="4" s="1"/>
  <c r="K7"/>
  <c r="L7"/>
  <c r="N8"/>
  <c r="M8"/>
  <c r="G16" i="1"/>
  <c r="N9" i="4" l="1"/>
  <c r="M10"/>
  <c r="N10"/>
  <c r="G17" i="1"/>
  <c r="M11" i="4" l="1"/>
  <c r="N11"/>
  <c r="G18" i="1"/>
  <c r="N12" i="4" l="1"/>
  <c r="M12"/>
  <c r="G19" i="1"/>
  <c r="G20"/>
  <c r="M13" i="4" l="1"/>
  <c r="N13"/>
  <c r="M14"/>
  <c r="N14"/>
  <c r="G13" i="1"/>
  <c r="M7" i="4" l="1"/>
  <c r="N7"/>
  <c r="H14" i="1"/>
  <c r="H15"/>
  <c r="O8" i="4" l="1"/>
  <c r="P8"/>
  <c r="O9"/>
  <c r="P9"/>
  <c r="H16" i="1"/>
  <c r="P10" i="4" l="1"/>
  <c r="O10"/>
  <c r="H17" i="1"/>
  <c r="O11" i="4" l="1"/>
  <c r="P11"/>
  <c r="H18" i="1"/>
  <c r="O12" i="4" l="1"/>
  <c r="P12"/>
  <c r="H20" i="1"/>
  <c r="H19"/>
  <c r="P14" i="4" l="1"/>
  <c r="O14"/>
  <c r="O13"/>
  <c r="P13"/>
  <c r="H13" i="1"/>
  <c r="O7" i="4" l="1"/>
  <c r="P7"/>
  <c r="I14" i="1"/>
  <c r="I15"/>
  <c r="R8" i="4" l="1"/>
  <c r="Q8"/>
  <c r="Q9"/>
  <c r="R9"/>
  <c r="I16" i="1"/>
  <c r="Q10" i="4" l="1"/>
  <c r="R10"/>
  <c r="I17" i="1"/>
  <c r="Q11" i="4" l="1"/>
  <c r="R11"/>
  <c r="I18" i="1"/>
  <c r="R12" i="4" l="1"/>
  <c r="Q12"/>
  <c r="I20" i="1"/>
  <c r="I19"/>
  <c r="I13" l="1"/>
  <c r="Q14" i="4"/>
  <c r="R14"/>
  <c r="Q13"/>
  <c r="R13"/>
  <c r="Q7" l="1"/>
  <c r="R7"/>
  <c r="J14" i="1"/>
  <c r="J16" s="1"/>
  <c r="J15"/>
  <c r="T10" i="4" l="1"/>
  <c r="S10"/>
  <c r="S8"/>
  <c r="T8"/>
  <c r="S9"/>
  <c r="T9"/>
  <c r="J17" i="1"/>
  <c r="S11" i="4" l="1"/>
  <c r="T11"/>
  <c r="J18" i="1"/>
  <c r="S12" i="4" l="1"/>
  <c r="T12"/>
  <c r="J20" i="1"/>
  <c r="J19"/>
  <c r="T14" i="4" l="1"/>
  <c r="S14"/>
  <c r="S13"/>
  <c r="T13"/>
  <c r="J13" i="1"/>
  <c r="S7" i="4" l="1"/>
  <c r="T7"/>
  <c r="K14" i="1"/>
  <c r="K15"/>
  <c r="V8" i="4" l="1"/>
  <c r="U8"/>
  <c r="U9"/>
  <c r="V9"/>
  <c r="K16" i="1"/>
  <c r="U10" i="4" l="1"/>
  <c r="V10"/>
  <c r="K17" i="1"/>
  <c r="U11" i="4" l="1"/>
  <c r="V11"/>
  <c r="K18" i="1"/>
  <c r="V12" i="4" l="1"/>
  <c r="U12"/>
  <c r="K19" i="1"/>
  <c r="K20"/>
  <c r="U13" i="4" l="1"/>
  <c r="V13"/>
  <c r="U14"/>
  <c r="V14"/>
  <c r="K13" i="1"/>
  <c r="U7" i="4" l="1"/>
  <c r="V7"/>
  <c r="L14" i="1"/>
  <c r="W8" i="4" s="1"/>
  <c r="L15" i="1"/>
  <c r="W9" i="4" s="1"/>
  <c r="L16" i="1" l="1"/>
  <c r="W10" i="4" s="1"/>
  <c r="L17" i="1" l="1"/>
  <c r="W11" i="4" s="1"/>
  <c r="L18" i="1" l="1"/>
  <c r="W12" i="4" s="1"/>
  <c r="L20" i="1" l="1"/>
  <c r="L19"/>
  <c r="W13" i="4" s="1"/>
  <c r="L13" i="1" l="1"/>
  <c r="W7" i="4" s="1"/>
  <c r="W14"/>
</calcChain>
</file>

<file path=xl/comments1.xml><?xml version="1.0" encoding="utf-8"?>
<comments xmlns="http://schemas.openxmlformats.org/spreadsheetml/2006/main">
  <authors>
    <author>seidenh7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Proceed from left to right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Stock level achieved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Extras due to stock reduction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Deficit due to stock augmentation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New production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new production limited by capacity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Gather this much for customer and to build up desired stock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borrow this much  to fill order</t>
        </r>
      </text>
    </comment>
    <comment ref="M34" authorId="0">
      <text>
        <r>
          <rPr>
            <b/>
            <sz val="9"/>
            <color indexed="81"/>
            <rFont val="Tahoma"/>
            <family val="2"/>
          </rPr>
          <t>A huge number of solutions exist.
Add other criteria to limit them.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<sst xmlns="http://schemas.openxmlformats.org/spreadsheetml/2006/main" count="32" uniqueCount="16">
  <si>
    <t>Demand</t>
  </si>
  <si>
    <t>Req_Prod</t>
  </si>
  <si>
    <t>Prod_Cpty</t>
  </si>
  <si>
    <t>Prod</t>
  </si>
  <si>
    <t>Shrtg</t>
  </si>
  <si>
    <t>Prod_Iter</t>
  </si>
  <si>
    <t>Free_Cpty</t>
  </si>
  <si>
    <t>Usbl_Stck</t>
  </si>
  <si>
    <t>Stck</t>
  </si>
  <si>
    <t>Init_Stck</t>
  </si>
  <si>
    <t>Targ_Stck</t>
  </si>
  <si>
    <t>Min_Stck</t>
  </si>
  <si>
    <t>Delta_Stck</t>
  </si>
  <si>
    <t>Item</t>
  </si>
  <si>
    <t>Original</t>
  </si>
  <si>
    <t>Zero Shortage Solution</t>
  </si>
</sst>
</file>

<file path=xl/styles.xml><?xml version="1.0" encoding="utf-8"?>
<styleSheet xmlns="http://schemas.openxmlformats.org/spreadsheetml/2006/main">
  <numFmts count="2">
    <numFmt numFmtId="164" formatCode="General;;;"/>
    <numFmt numFmtId="165" formatCode="[$-409]mmm\-yyyy;@"/>
  </numFmts>
  <fonts count="1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4" tint="0.79998168889431442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3" fillId="0" borderId="0" xfId="0" applyFont="1" applyFill="1"/>
    <xf numFmtId="0" fontId="7" fillId="5" borderId="1" xfId="0" applyFont="1" applyFill="1" applyBorder="1"/>
    <xf numFmtId="0" fontId="6" fillId="6" borderId="0" xfId="0" applyFont="1" applyFill="1"/>
    <xf numFmtId="0" fontId="6" fillId="4" borderId="5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7" fillId="5" borderId="8" xfId="0" applyFont="1" applyFill="1" applyBorder="1"/>
    <xf numFmtId="0" fontId="6" fillId="6" borderId="6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7" borderId="6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10" fillId="7" borderId="6" xfId="0" applyFont="1" applyFill="1" applyBorder="1"/>
    <xf numFmtId="0" fontId="6" fillId="6" borderId="7" xfId="0" applyFont="1" applyFill="1" applyBorder="1"/>
    <xf numFmtId="164" fontId="6" fillId="7" borderId="6" xfId="0" applyNumberFormat="1" applyFont="1" applyFill="1" applyBorder="1"/>
    <xf numFmtId="164" fontId="6" fillId="7" borderId="7" xfId="0" applyNumberFormat="1" applyFont="1" applyFill="1" applyBorder="1"/>
    <xf numFmtId="164" fontId="6" fillId="6" borderId="6" xfId="0" applyNumberFormat="1" applyFont="1" applyFill="1" applyBorder="1"/>
    <xf numFmtId="164" fontId="6" fillId="6" borderId="7" xfId="0" applyNumberFormat="1" applyFont="1" applyFill="1" applyBorder="1"/>
    <xf numFmtId="0" fontId="6" fillId="7" borderId="7" xfId="0" applyFont="1" applyFill="1" applyBorder="1"/>
    <xf numFmtId="0" fontId="6" fillId="7" borderId="9" xfId="0" applyFont="1" applyFill="1" applyBorder="1"/>
    <xf numFmtId="164" fontId="6" fillId="7" borderId="9" xfId="0" applyNumberFormat="1" applyFont="1" applyFill="1" applyBorder="1"/>
    <xf numFmtId="164" fontId="6" fillId="7" borderId="0" xfId="0" applyNumberFormat="1" applyFont="1" applyFill="1" applyBorder="1"/>
    <xf numFmtId="165" fontId="7" fillId="5" borderId="8" xfId="0" applyNumberFormat="1" applyFont="1" applyFill="1" applyBorder="1"/>
    <xf numFmtId="0" fontId="0" fillId="8" borderId="0" xfId="0" applyFill="1"/>
    <xf numFmtId="0" fontId="2" fillId="10" borderId="0" xfId="0" applyFont="1" applyFill="1" applyBorder="1"/>
    <xf numFmtId="0" fontId="2" fillId="7" borderId="0" xfId="0" applyFont="1" applyFill="1" applyBorder="1"/>
    <xf numFmtId="0" fontId="2" fillId="9" borderId="0" xfId="0" applyFont="1" applyFill="1" applyBorder="1"/>
    <xf numFmtId="164" fontId="11" fillId="6" borderId="6" xfId="0" applyNumberFormat="1" applyFont="1" applyFill="1" applyBorder="1"/>
    <xf numFmtId="164" fontId="11" fillId="6" borderId="7" xfId="0" applyNumberFormat="1" applyFont="1" applyFill="1" applyBorder="1"/>
  </cellXfs>
  <cellStyles count="1">
    <cellStyle name="Normal" xfId="0" builtinId="0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380804096921466E-2"/>
          <c:y val="2.239564215575171E-2"/>
          <c:w val="0.80939988448009725"/>
          <c:h val="0.87981032907308632"/>
        </c:manualLayout>
      </c:layout>
      <c:scatterChart>
        <c:scatterStyle val="lineMarker"/>
        <c:ser>
          <c:idx val="1"/>
          <c:order val="0"/>
          <c:tx>
            <c:strRef>
              <c:f>ChrtDat!$B$4</c:f>
              <c:strCache>
                <c:ptCount val="1"/>
                <c:pt idx="0">
                  <c:v>Prod_Cpty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ChrtDat!$C$4:$W$4</c:f>
              <c:numCache>
                <c:formatCode>General</c:formatCode>
                <c:ptCount val="21"/>
                <c:pt idx="0">
                  <c:v>1350</c:v>
                </c:pt>
                <c:pt idx="1">
                  <c:v>1350</c:v>
                </c:pt>
                <c:pt idx="2">
                  <c:v>1180</c:v>
                </c:pt>
                <c:pt idx="3">
                  <c:v>1180</c:v>
                </c:pt>
                <c:pt idx="4">
                  <c:v>1870</c:v>
                </c:pt>
                <c:pt idx="5">
                  <c:v>1870</c:v>
                </c:pt>
                <c:pt idx="6">
                  <c:v>1753</c:v>
                </c:pt>
                <c:pt idx="7">
                  <c:v>1753</c:v>
                </c:pt>
                <c:pt idx="8">
                  <c:v>1476</c:v>
                </c:pt>
                <c:pt idx="9">
                  <c:v>1476</c:v>
                </c:pt>
                <c:pt idx="10">
                  <c:v>1546</c:v>
                </c:pt>
                <c:pt idx="11">
                  <c:v>1546</c:v>
                </c:pt>
                <c:pt idx="12">
                  <c:v>1511</c:v>
                </c:pt>
                <c:pt idx="13">
                  <c:v>1511</c:v>
                </c:pt>
                <c:pt idx="14">
                  <c:v>1037</c:v>
                </c:pt>
                <c:pt idx="15">
                  <c:v>1037</c:v>
                </c:pt>
                <c:pt idx="16">
                  <c:v>1179</c:v>
                </c:pt>
                <c:pt idx="17">
                  <c:v>1179</c:v>
                </c:pt>
                <c:pt idx="18">
                  <c:v>1836</c:v>
                </c:pt>
                <c:pt idx="19">
                  <c:v>1836</c:v>
                </c:pt>
                <c:pt idx="20">
                  <c:v>1032</c:v>
                </c:pt>
              </c:numCache>
            </c:numRef>
          </c:yVal>
        </c:ser>
        <c:ser>
          <c:idx val="2"/>
          <c:order val="1"/>
          <c:tx>
            <c:strRef>
              <c:f>ChrtDat!$B$5</c:f>
              <c:strCache>
                <c:ptCount val="1"/>
                <c:pt idx="0">
                  <c:v>Demand</c:v>
                </c:pt>
              </c:strCache>
            </c:strRef>
          </c:tx>
          <c:spPr>
            <a:ln cmpd="dbl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ChrtDat!$C$5:$W$5</c:f>
              <c:numCache>
                <c:formatCode>General</c:formatCode>
                <c:ptCount val="21"/>
                <c:pt idx="0">
                  <c:v>1200</c:v>
                </c:pt>
                <c:pt idx="1">
                  <c:v>1200</c:v>
                </c:pt>
                <c:pt idx="2">
                  <c:v>1195</c:v>
                </c:pt>
                <c:pt idx="3">
                  <c:v>1195</c:v>
                </c:pt>
                <c:pt idx="4">
                  <c:v>1930</c:v>
                </c:pt>
                <c:pt idx="5">
                  <c:v>1930</c:v>
                </c:pt>
                <c:pt idx="6">
                  <c:v>1910</c:v>
                </c:pt>
                <c:pt idx="7">
                  <c:v>1910</c:v>
                </c:pt>
                <c:pt idx="8">
                  <c:v>1520</c:v>
                </c:pt>
                <c:pt idx="9">
                  <c:v>1520</c:v>
                </c:pt>
                <c:pt idx="10">
                  <c:v>1314</c:v>
                </c:pt>
                <c:pt idx="11">
                  <c:v>1314</c:v>
                </c:pt>
                <c:pt idx="12">
                  <c:v>1627</c:v>
                </c:pt>
                <c:pt idx="13">
                  <c:v>1627</c:v>
                </c:pt>
                <c:pt idx="14">
                  <c:v>1132</c:v>
                </c:pt>
                <c:pt idx="15">
                  <c:v>1132</c:v>
                </c:pt>
                <c:pt idx="16">
                  <c:v>1025</c:v>
                </c:pt>
                <c:pt idx="17">
                  <c:v>1025</c:v>
                </c:pt>
                <c:pt idx="18">
                  <c:v>1887</c:v>
                </c:pt>
                <c:pt idx="19">
                  <c:v>1887</c:v>
                </c:pt>
                <c:pt idx="20">
                  <c:v>1114</c:v>
                </c:pt>
              </c:numCache>
            </c:numRef>
          </c:yVal>
        </c:ser>
        <c:ser>
          <c:idx val="9"/>
          <c:order val="2"/>
          <c:tx>
            <c:strRef>
              <c:f>ChrtDat!$B$12</c:f>
              <c:strCache>
                <c:ptCount val="1"/>
                <c:pt idx="0">
                  <c:v>Prod</c:v>
                </c:pt>
              </c:strCache>
            </c:strRef>
          </c:tx>
          <c:spPr>
            <a:ln cmpd="dbl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ChrtDat!$C$12:$W$12</c:f>
              <c:numCache>
                <c:formatCode>General</c:formatCode>
                <c:ptCount val="21"/>
                <c:pt idx="0">
                  <c:v>1330</c:v>
                </c:pt>
                <c:pt idx="1">
                  <c:v>1330</c:v>
                </c:pt>
                <c:pt idx="2">
                  <c:v>1180</c:v>
                </c:pt>
                <c:pt idx="3">
                  <c:v>1180</c:v>
                </c:pt>
                <c:pt idx="4">
                  <c:v>1870</c:v>
                </c:pt>
                <c:pt idx="5">
                  <c:v>1870</c:v>
                </c:pt>
                <c:pt idx="6">
                  <c:v>1540</c:v>
                </c:pt>
                <c:pt idx="7">
                  <c:v>1540</c:v>
                </c:pt>
                <c:pt idx="8">
                  <c:v>1476</c:v>
                </c:pt>
                <c:pt idx="9">
                  <c:v>1476</c:v>
                </c:pt>
                <c:pt idx="10">
                  <c:v>1546</c:v>
                </c:pt>
                <c:pt idx="11">
                  <c:v>1546</c:v>
                </c:pt>
                <c:pt idx="12">
                  <c:v>1511</c:v>
                </c:pt>
                <c:pt idx="13">
                  <c:v>1511</c:v>
                </c:pt>
                <c:pt idx="14">
                  <c:v>1037</c:v>
                </c:pt>
                <c:pt idx="15">
                  <c:v>1037</c:v>
                </c:pt>
                <c:pt idx="16">
                  <c:v>1105</c:v>
                </c:pt>
                <c:pt idx="17">
                  <c:v>1105</c:v>
                </c:pt>
                <c:pt idx="18">
                  <c:v>1836</c:v>
                </c:pt>
                <c:pt idx="19">
                  <c:v>1836</c:v>
                </c:pt>
                <c:pt idx="20">
                  <c:v>1032</c:v>
                </c:pt>
              </c:numCache>
            </c:numRef>
          </c:yVal>
        </c:ser>
        <c:ser>
          <c:idx val="3"/>
          <c:order val="3"/>
          <c:tx>
            <c:strRef>
              <c:f>ChrtDat!$B$6</c:f>
              <c:strCache>
                <c:ptCount val="1"/>
                <c:pt idx="0">
                  <c:v>Targ_Stck</c:v>
                </c:pt>
              </c:strCache>
            </c:strRef>
          </c:tx>
          <c:spPr>
            <a:ln w="31750" cap="rnd" cmpd="dbl">
              <a:solidFill>
                <a:schemeClr val="accent1">
                  <a:lumMod val="75000"/>
                </a:schemeClr>
              </a:solidFill>
              <a:prstDash val="solid"/>
              <a:round/>
            </a:ln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ChrtDat!$C$6:$W$6</c:f>
              <c:numCache>
                <c:formatCode>General</c:formatCode>
                <c:ptCount val="21"/>
                <c:pt idx="0">
                  <c:v>830</c:v>
                </c:pt>
                <c:pt idx="1">
                  <c:v>830</c:v>
                </c:pt>
                <c:pt idx="2">
                  <c:v>830</c:v>
                </c:pt>
                <c:pt idx="3">
                  <c:v>830</c:v>
                </c:pt>
                <c:pt idx="4">
                  <c:v>810</c:v>
                </c:pt>
                <c:pt idx="5">
                  <c:v>810</c:v>
                </c:pt>
                <c:pt idx="6">
                  <c:v>440</c:v>
                </c:pt>
                <c:pt idx="7">
                  <c:v>440</c:v>
                </c:pt>
                <c:pt idx="8">
                  <c:v>420</c:v>
                </c:pt>
                <c:pt idx="9">
                  <c:v>420</c:v>
                </c:pt>
                <c:pt idx="10">
                  <c:v>700</c:v>
                </c:pt>
                <c:pt idx="11">
                  <c:v>700</c:v>
                </c:pt>
                <c:pt idx="12">
                  <c:v>580</c:v>
                </c:pt>
                <c:pt idx="13">
                  <c:v>580</c:v>
                </c:pt>
                <c:pt idx="14">
                  <c:v>510</c:v>
                </c:pt>
                <c:pt idx="15">
                  <c:v>510</c:v>
                </c:pt>
                <c:pt idx="16">
                  <c:v>590</c:v>
                </c:pt>
                <c:pt idx="17">
                  <c:v>590</c:v>
                </c:pt>
                <c:pt idx="18">
                  <c:v>570</c:v>
                </c:pt>
                <c:pt idx="19">
                  <c:v>570</c:v>
                </c:pt>
                <c:pt idx="20">
                  <c:v>520</c:v>
                </c:pt>
              </c:numCache>
            </c:numRef>
          </c:yVal>
        </c:ser>
        <c:ser>
          <c:idx val="4"/>
          <c:order val="4"/>
          <c:tx>
            <c:strRef>
              <c:f>ChrtDat!$B$7</c:f>
              <c:strCache>
                <c:ptCount val="1"/>
                <c:pt idx="0">
                  <c:v>Stck</c:v>
                </c:pt>
              </c:strCache>
            </c:strRef>
          </c:tx>
          <c:spPr>
            <a:ln w="25400" cmpd="sng">
              <a:solidFill>
                <a:srgbClr val="8064A2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ChrtDat!$C$7:$W$7</c:f>
              <c:numCache>
                <c:formatCode>General</c:formatCode>
                <c:ptCount val="21"/>
                <c:pt idx="0">
                  <c:v>830</c:v>
                </c:pt>
                <c:pt idx="1">
                  <c:v>830</c:v>
                </c:pt>
                <c:pt idx="2">
                  <c:v>830</c:v>
                </c:pt>
                <c:pt idx="3">
                  <c:v>830</c:v>
                </c:pt>
                <c:pt idx="4">
                  <c:v>810</c:v>
                </c:pt>
                <c:pt idx="5">
                  <c:v>810</c:v>
                </c:pt>
                <c:pt idx="6">
                  <c:v>440</c:v>
                </c:pt>
                <c:pt idx="7">
                  <c:v>440</c:v>
                </c:pt>
                <c:pt idx="8">
                  <c:v>420</c:v>
                </c:pt>
                <c:pt idx="9">
                  <c:v>420</c:v>
                </c:pt>
                <c:pt idx="10">
                  <c:v>652</c:v>
                </c:pt>
                <c:pt idx="11">
                  <c:v>652</c:v>
                </c:pt>
                <c:pt idx="12">
                  <c:v>580</c:v>
                </c:pt>
                <c:pt idx="13">
                  <c:v>580</c:v>
                </c:pt>
                <c:pt idx="14">
                  <c:v>510</c:v>
                </c:pt>
                <c:pt idx="15">
                  <c:v>510</c:v>
                </c:pt>
                <c:pt idx="16">
                  <c:v>590</c:v>
                </c:pt>
                <c:pt idx="17">
                  <c:v>590</c:v>
                </c:pt>
                <c:pt idx="18">
                  <c:v>570</c:v>
                </c:pt>
                <c:pt idx="19">
                  <c:v>570</c:v>
                </c:pt>
                <c:pt idx="20">
                  <c:v>520</c:v>
                </c:pt>
              </c:numCache>
            </c:numRef>
          </c:yVal>
        </c:ser>
        <c:ser>
          <c:idx val="11"/>
          <c:order val="5"/>
          <c:tx>
            <c:strRef>
              <c:f>ChrtDat!$B$14</c:f>
              <c:strCache>
                <c:ptCount val="1"/>
                <c:pt idx="0">
                  <c:v>Shrtg</c:v>
                </c:pt>
              </c:strCache>
            </c:strRef>
          </c:tx>
          <c:spPr>
            <a:ln cmpd="dbl"/>
          </c:spPr>
          <c:marker>
            <c:symbol val="none"/>
          </c:marker>
          <c:xVal>
            <c:numRef>
              <c:f>ChrtDat!$C$2:$W$2</c:f>
              <c:numCache>
                <c:formatCode>General</c:formatCode>
                <c:ptCount val="21"/>
                <c:pt idx="0">
                  <c:v>40118</c:v>
                </c:pt>
                <c:pt idx="1">
                  <c:v>40148</c:v>
                </c:pt>
                <c:pt idx="2">
                  <c:v>40148</c:v>
                </c:pt>
                <c:pt idx="3">
                  <c:v>40179</c:v>
                </c:pt>
                <c:pt idx="4">
                  <c:v>40179</c:v>
                </c:pt>
                <c:pt idx="5">
                  <c:v>40210</c:v>
                </c:pt>
                <c:pt idx="6">
                  <c:v>40210</c:v>
                </c:pt>
                <c:pt idx="7">
                  <c:v>40238</c:v>
                </c:pt>
                <c:pt idx="8">
                  <c:v>40238</c:v>
                </c:pt>
                <c:pt idx="9">
                  <c:v>40269</c:v>
                </c:pt>
                <c:pt idx="10">
                  <c:v>40269</c:v>
                </c:pt>
                <c:pt idx="11">
                  <c:v>40299</c:v>
                </c:pt>
                <c:pt idx="12">
                  <c:v>40299</c:v>
                </c:pt>
                <c:pt idx="13">
                  <c:v>40330</c:v>
                </c:pt>
                <c:pt idx="14">
                  <c:v>40330</c:v>
                </c:pt>
                <c:pt idx="15">
                  <c:v>40360</c:v>
                </c:pt>
                <c:pt idx="16">
                  <c:v>40360</c:v>
                </c:pt>
                <c:pt idx="17">
                  <c:v>40391</c:v>
                </c:pt>
                <c:pt idx="18">
                  <c:v>40391</c:v>
                </c:pt>
                <c:pt idx="19">
                  <c:v>40422</c:v>
                </c:pt>
                <c:pt idx="20">
                  <c:v>40422</c:v>
                </c:pt>
              </c:numCache>
            </c:numRef>
          </c:xVal>
          <c:yVal>
            <c:numRef>
              <c:f>ChrtDat!$C$14:$W$14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24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44</c:v>
                </c:pt>
                <c:pt idx="13">
                  <c:v>44</c:v>
                </c:pt>
                <c:pt idx="14">
                  <c:v>25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31</c:v>
                </c:pt>
                <c:pt idx="19">
                  <c:v>31</c:v>
                </c:pt>
                <c:pt idx="20">
                  <c:v>32</c:v>
                </c:pt>
              </c:numCache>
            </c:numRef>
          </c:yVal>
        </c:ser>
        <c:axId val="112491904"/>
        <c:axId val="112522368"/>
      </c:scatterChart>
      <c:valAx>
        <c:axId val="112491904"/>
        <c:scaling>
          <c:orientation val="minMax"/>
          <c:min val="40110"/>
        </c:scaling>
        <c:axPos val="b"/>
        <c:majorGridlines>
          <c:spPr>
            <a:ln>
              <a:solidFill>
                <a:sysClr val="windowText" lastClr="000000">
                  <a:alpha val="16000"/>
                </a:sysClr>
              </a:solidFill>
            </a:ln>
          </c:spPr>
        </c:majorGridlines>
        <c:numFmt formatCode="[$-409]mmm\-yy;@" sourceLinked="0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2522368"/>
        <c:crosses val="autoZero"/>
        <c:crossBetween val="midCat"/>
        <c:majorUnit val="30"/>
      </c:valAx>
      <c:valAx>
        <c:axId val="112522368"/>
        <c:scaling>
          <c:orientation val="minMax"/>
          <c:max val="2000"/>
        </c:scaling>
        <c:axPos val="l"/>
        <c:majorGridlines>
          <c:spPr>
            <a:ln>
              <a:solidFill>
                <a:sysClr val="windowText" lastClr="000000">
                  <a:alpha val="15000"/>
                </a:sysClr>
              </a:solidFill>
            </a:ln>
          </c:spPr>
        </c:majorGridlines>
        <c:numFmt formatCode="General" sourceLinked="1"/>
        <c:tickLblPos val="nextTo"/>
        <c:crossAx val="11249190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95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514350</xdr:colOff>
      <xdr:row>32</xdr:row>
      <xdr:rowOff>142875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"/>
          <a:ext cx="5391150" cy="4838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38"/>
  <sheetViews>
    <sheetView workbookViewId="0">
      <selection activeCell="J38" sqref="J38"/>
    </sheetView>
  </sheetViews>
  <sheetFormatPr defaultColWidth="11.42578125" defaultRowHeight="12.75"/>
  <cols>
    <col min="1" max="1" width="12.7109375" customWidth="1"/>
    <col min="9" max="9" width="12.5703125" customWidth="1"/>
    <col min="13" max="13" width="11.85546875" customWidth="1"/>
  </cols>
  <sheetData>
    <row r="1" spans="1:12" ht="13.5" thickBot="1">
      <c r="A1" s="6" t="s">
        <v>9</v>
      </c>
    </row>
    <row r="2" spans="1:12" ht="13.5" thickTop="1">
      <c r="A2" s="7">
        <v>700</v>
      </c>
      <c r="B2" s="4"/>
    </row>
    <row r="3" spans="1:12">
      <c r="B3" s="4"/>
    </row>
    <row r="8" spans="1:12" ht="13.5" thickBot="1">
      <c r="A8" s="14" t="s">
        <v>13</v>
      </c>
      <c r="B8" s="31">
        <v>40118</v>
      </c>
      <c r="C8" s="31">
        <v>40148</v>
      </c>
      <c r="D8" s="31">
        <v>40179</v>
      </c>
      <c r="E8" s="31">
        <v>40210</v>
      </c>
      <c r="F8" s="31">
        <v>40238</v>
      </c>
      <c r="G8" s="31">
        <v>40269</v>
      </c>
      <c r="H8" s="31">
        <v>40299</v>
      </c>
      <c r="I8" s="31">
        <v>40330</v>
      </c>
      <c r="J8" s="31">
        <v>40360</v>
      </c>
      <c r="K8" s="31">
        <v>40391</v>
      </c>
      <c r="L8" s="31">
        <v>40422</v>
      </c>
    </row>
    <row r="9" spans="1:12" ht="13.5" thickTop="1">
      <c r="A9" s="15" t="s">
        <v>11</v>
      </c>
      <c r="B9" s="16">
        <v>800</v>
      </c>
      <c r="C9" s="16">
        <v>800</v>
      </c>
      <c r="D9" s="16">
        <v>770</v>
      </c>
      <c r="E9" s="16">
        <v>430</v>
      </c>
      <c r="F9" s="16">
        <v>380</v>
      </c>
      <c r="G9" s="16">
        <v>635</v>
      </c>
      <c r="H9" s="16">
        <v>510</v>
      </c>
      <c r="I9" s="16">
        <v>405</v>
      </c>
      <c r="J9" s="16">
        <v>560</v>
      </c>
      <c r="K9" s="16">
        <v>520</v>
      </c>
      <c r="L9" s="17">
        <v>430</v>
      </c>
    </row>
    <row r="10" spans="1:12">
      <c r="A10" s="18" t="s">
        <v>2</v>
      </c>
      <c r="B10" s="19">
        <v>1350</v>
      </c>
      <c r="C10" s="19">
        <v>1180</v>
      </c>
      <c r="D10" s="19">
        <v>1870</v>
      </c>
      <c r="E10" s="19">
        <v>1753</v>
      </c>
      <c r="F10" s="19">
        <v>1476</v>
      </c>
      <c r="G10" s="19">
        <v>1546</v>
      </c>
      <c r="H10" s="19">
        <v>1511</v>
      </c>
      <c r="I10" s="19">
        <v>1037</v>
      </c>
      <c r="J10" s="19">
        <v>1179</v>
      </c>
      <c r="K10" s="19">
        <v>1836</v>
      </c>
      <c r="L10" s="20">
        <v>1032</v>
      </c>
    </row>
    <row r="11" spans="1:12">
      <c r="A11" s="15" t="s">
        <v>0</v>
      </c>
      <c r="B11" s="16">
        <v>1200</v>
      </c>
      <c r="C11" s="16">
        <v>1195</v>
      </c>
      <c r="D11" s="16">
        <v>1930</v>
      </c>
      <c r="E11" s="16">
        <v>1910</v>
      </c>
      <c r="F11" s="16">
        <v>1520</v>
      </c>
      <c r="G11" s="16">
        <v>1314</v>
      </c>
      <c r="H11" s="16">
        <v>1627</v>
      </c>
      <c r="I11" s="16">
        <v>1132</v>
      </c>
      <c r="J11" s="16">
        <v>1025</v>
      </c>
      <c r="K11" s="16">
        <v>1887</v>
      </c>
      <c r="L11" s="17">
        <v>1114</v>
      </c>
    </row>
    <row r="12" spans="1:12">
      <c r="A12" s="21" t="s">
        <v>10</v>
      </c>
      <c r="B12" s="11">
        <v>830</v>
      </c>
      <c r="C12" s="12">
        <v>830</v>
      </c>
      <c r="D12" s="12">
        <v>810</v>
      </c>
      <c r="E12" s="12">
        <v>440</v>
      </c>
      <c r="F12" s="12">
        <v>420</v>
      </c>
      <c r="G12" s="12">
        <v>700</v>
      </c>
      <c r="H12" s="12">
        <v>580</v>
      </c>
      <c r="I12" s="12">
        <v>510</v>
      </c>
      <c r="J12" s="12">
        <v>590</v>
      </c>
      <c r="K12" s="12">
        <v>570</v>
      </c>
      <c r="L12" s="13">
        <v>520</v>
      </c>
    </row>
    <row r="13" spans="1:12">
      <c r="A13" s="15" t="s">
        <v>8</v>
      </c>
      <c r="B13" s="15">
        <f>Init_Stck-Demand+Prod+Shrtg</f>
        <v>830</v>
      </c>
      <c r="C13" s="15">
        <f>INDEX(Stck,colm-1)-Demand+Prod+Shrtg</f>
        <v>830</v>
      </c>
      <c r="D13" s="15">
        <f>INDEX(Stck,colm-1)-Demand+Prod+Shrtg</f>
        <v>810</v>
      </c>
      <c r="E13" s="15">
        <f>INDEX(Stck,colm-1)-Demand+Prod+Shrtg</f>
        <v>440</v>
      </c>
      <c r="F13" s="15">
        <f>INDEX(Stck,colm-1)-Demand+Prod+Shrtg</f>
        <v>420</v>
      </c>
      <c r="G13" s="15">
        <f>INDEX(Stck,colm-1)-Demand+Prod+Shrtg</f>
        <v>652</v>
      </c>
      <c r="H13" s="15">
        <f>INDEX(Stck,colm-1)-Demand+Prod+Shrtg</f>
        <v>580</v>
      </c>
      <c r="I13" s="15">
        <f>INDEX(Stck,colm-1)-Demand+Prod+Shrtg</f>
        <v>510</v>
      </c>
      <c r="J13" s="15">
        <f>INDEX(Stck,colm-1)-Demand+Prod+Shrtg</f>
        <v>590</v>
      </c>
      <c r="K13" s="15">
        <f>INDEX(Stck,colm-1)-Demand+Prod+Shrtg</f>
        <v>570</v>
      </c>
      <c r="L13" s="22">
        <f>INDEX(Stck,colm-1)-Demand+Prod+Shrtg</f>
        <v>520</v>
      </c>
    </row>
    <row r="14" spans="1:12">
      <c r="A14" s="18" t="s">
        <v>7</v>
      </c>
      <c r="B14" s="23">
        <f>MAX(0,Init_Stck-Targ_Stck)</f>
        <v>0</v>
      </c>
      <c r="C14" s="23">
        <f>MAX(INDEX(Stck,colm-1)-Targ_Stck,0)</f>
        <v>0</v>
      </c>
      <c r="D14" s="23">
        <f>MAX(INDEX(Stck,colm-1)-Targ_Stck,0)</f>
        <v>20</v>
      </c>
      <c r="E14" s="23">
        <f>MAX(INDEX(Stck,colm-1)-Targ_Stck,0)</f>
        <v>370</v>
      </c>
      <c r="F14" s="23">
        <f>MAX(INDEX(Stck,colm-1)-Targ_Stck,0)</f>
        <v>20</v>
      </c>
      <c r="G14" s="23">
        <f>MAX(INDEX(Stck,colm-1)-Targ_Stck,0)</f>
        <v>0</v>
      </c>
      <c r="H14" s="23">
        <f>MAX(INDEX(Stck,colm-1)-Targ_Stck,0)</f>
        <v>72</v>
      </c>
      <c r="I14" s="23">
        <f>MAX(INDEX(Stck,colm-1)-Targ_Stck,0)</f>
        <v>70</v>
      </c>
      <c r="J14" s="23">
        <f>MAX(INDEX(Stck,colm-1)-Targ_Stck,0)</f>
        <v>0</v>
      </c>
      <c r="K14" s="23">
        <f>MAX(INDEX(Stck,colm-1)-Targ_Stck,0)</f>
        <v>20</v>
      </c>
      <c r="L14" s="24">
        <f>MAX(INDEX(Stck,colm-1)-Targ_Stck,0)</f>
        <v>50</v>
      </c>
    </row>
    <row r="15" spans="1:12">
      <c r="A15" s="15" t="s">
        <v>12</v>
      </c>
      <c r="B15" s="25">
        <f>MAX(0,Targ_Stck-Init_Stck)</f>
        <v>130</v>
      </c>
      <c r="C15" s="25">
        <f>MAX(0,Targ_Stck-INDEX(Stck,colm-1))</f>
        <v>0</v>
      </c>
      <c r="D15" s="25">
        <f>MAX(0,Targ_Stck-INDEX(Stck,colm-1))</f>
        <v>0</v>
      </c>
      <c r="E15" s="25">
        <f>MAX(0,Targ_Stck-INDEX(Stck,colm-1))</f>
        <v>0</v>
      </c>
      <c r="F15" s="25">
        <f>MAX(0,Targ_Stck-INDEX(Stck,colm-1))</f>
        <v>0</v>
      </c>
      <c r="G15" s="25">
        <f>MAX(0,Targ_Stck-INDEX(Stck,colm-1))</f>
        <v>280</v>
      </c>
      <c r="H15" s="25">
        <f>MAX(0,Targ_Stck-INDEX(Stck,colm-1))</f>
        <v>0</v>
      </c>
      <c r="I15" s="25">
        <f>MAX(0,Targ_Stck-INDEX(Stck,colm-1))</f>
        <v>0</v>
      </c>
      <c r="J15" s="25">
        <f>MAX(0,Targ_Stck-INDEX(Stck,colm-1))</f>
        <v>80</v>
      </c>
      <c r="K15" s="25">
        <f>MAX(0,Targ_Stck-INDEX(Stck,colm-1))</f>
        <v>0</v>
      </c>
      <c r="L15" s="26">
        <f>MAX(0,Targ_Stck-INDEX(Stck,colm-1))</f>
        <v>0</v>
      </c>
    </row>
    <row r="16" spans="1:12">
      <c r="A16" s="18" t="s">
        <v>1</v>
      </c>
      <c r="B16" s="18">
        <f t="shared" ref="B16:L16" si="0">Demand-Usbl_Stck</f>
        <v>1200</v>
      </c>
      <c r="C16" s="18">
        <f t="shared" si="0"/>
        <v>1195</v>
      </c>
      <c r="D16" s="18">
        <f t="shared" si="0"/>
        <v>1910</v>
      </c>
      <c r="E16" s="18">
        <f t="shared" si="0"/>
        <v>1540</v>
      </c>
      <c r="F16" s="18">
        <f t="shared" si="0"/>
        <v>1500</v>
      </c>
      <c r="G16" s="18">
        <f t="shared" si="0"/>
        <v>1314</v>
      </c>
      <c r="H16" s="18">
        <f t="shared" si="0"/>
        <v>1555</v>
      </c>
      <c r="I16" s="18">
        <f t="shared" si="0"/>
        <v>1062</v>
      </c>
      <c r="J16" s="18">
        <f t="shared" si="0"/>
        <v>1025</v>
      </c>
      <c r="K16" s="18">
        <f t="shared" si="0"/>
        <v>1867</v>
      </c>
      <c r="L16" s="27">
        <f t="shared" si="0"/>
        <v>1064</v>
      </c>
    </row>
    <row r="17" spans="1:13">
      <c r="A17" s="15" t="s">
        <v>5</v>
      </c>
      <c r="B17" s="15">
        <f t="shared" ref="B17:L17" si="1">IF(Req_Prod&lt;Prod_Cpty,Req_Prod,Prod_Cpty)</f>
        <v>1200</v>
      </c>
      <c r="C17" s="15">
        <f t="shared" si="1"/>
        <v>1180</v>
      </c>
      <c r="D17" s="15">
        <f t="shared" si="1"/>
        <v>1870</v>
      </c>
      <c r="E17" s="15">
        <f t="shared" si="1"/>
        <v>1540</v>
      </c>
      <c r="F17" s="15">
        <f t="shared" si="1"/>
        <v>1476</v>
      </c>
      <c r="G17" s="15">
        <f t="shared" si="1"/>
        <v>1314</v>
      </c>
      <c r="H17" s="15">
        <f t="shared" si="1"/>
        <v>1511</v>
      </c>
      <c r="I17" s="15">
        <f t="shared" si="1"/>
        <v>1037</v>
      </c>
      <c r="J17" s="15">
        <f t="shared" si="1"/>
        <v>1025</v>
      </c>
      <c r="K17" s="15">
        <f t="shared" si="1"/>
        <v>1836</v>
      </c>
      <c r="L17" s="22">
        <f t="shared" si="1"/>
        <v>1032</v>
      </c>
    </row>
    <row r="18" spans="1:13">
      <c r="A18" s="18" t="s">
        <v>3</v>
      </c>
      <c r="B18" s="18">
        <f t="shared" ref="B18:L18" si="2">IF(Prod_Iter+Delta_Stck&lt;Prod_Cpty,Prod_Iter+Delta_Stck,Prod_Cpty)</f>
        <v>1330</v>
      </c>
      <c r="C18" s="18">
        <f t="shared" si="2"/>
        <v>1180</v>
      </c>
      <c r="D18" s="18">
        <f t="shared" si="2"/>
        <v>1870</v>
      </c>
      <c r="E18" s="18">
        <f t="shared" si="2"/>
        <v>1540</v>
      </c>
      <c r="F18" s="18">
        <f t="shared" si="2"/>
        <v>1476</v>
      </c>
      <c r="G18" s="18">
        <f t="shared" si="2"/>
        <v>1546</v>
      </c>
      <c r="H18" s="18">
        <f t="shared" si="2"/>
        <v>1511</v>
      </c>
      <c r="I18" s="18">
        <f t="shared" si="2"/>
        <v>1037</v>
      </c>
      <c r="J18" s="18">
        <f t="shared" si="2"/>
        <v>1105</v>
      </c>
      <c r="K18" s="18">
        <f t="shared" si="2"/>
        <v>1836</v>
      </c>
      <c r="L18" s="27">
        <f t="shared" si="2"/>
        <v>1032</v>
      </c>
    </row>
    <row r="19" spans="1:13">
      <c r="A19" s="15" t="s">
        <v>6</v>
      </c>
      <c r="B19" s="36">
        <f t="shared" ref="B19:L19" si="3">Prod_Cpty-Prod</f>
        <v>20</v>
      </c>
      <c r="C19" s="36">
        <f t="shared" si="3"/>
        <v>0</v>
      </c>
      <c r="D19" s="36">
        <f t="shared" si="3"/>
        <v>0</v>
      </c>
      <c r="E19" s="36">
        <f t="shared" si="3"/>
        <v>213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74</v>
      </c>
      <c r="K19" s="36">
        <f t="shared" si="3"/>
        <v>0</v>
      </c>
      <c r="L19" s="37">
        <f t="shared" si="3"/>
        <v>0</v>
      </c>
    </row>
    <row r="20" spans="1:13">
      <c r="A20" s="28" t="s">
        <v>4</v>
      </c>
      <c r="B20" s="29">
        <f t="shared" ref="B20:L20" si="4">MAX(0,Req_Prod-Prod)</f>
        <v>0</v>
      </c>
      <c r="C20" s="29">
        <f t="shared" si="4"/>
        <v>15</v>
      </c>
      <c r="D20" s="29">
        <f t="shared" si="4"/>
        <v>40</v>
      </c>
      <c r="E20" s="29">
        <f t="shared" si="4"/>
        <v>0</v>
      </c>
      <c r="F20" s="29">
        <f t="shared" si="4"/>
        <v>24</v>
      </c>
      <c r="G20" s="29">
        <f t="shared" si="4"/>
        <v>0</v>
      </c>
      <c r="H20" s="29">
        <f t="shared" si="4"/>
        <v>44</v>
      </c>
      <c r="I20" s="29">
        <f t="shared" si="4"/>
        <v>25</v>
      </c>
      <c r="J20" s="29">
        <f t="shared" si="4"/>
        <v>0</v>
      </c>
      <c r="K20" s="29">
        <f t="shared" si="4"/>
        <v>31</v>
      </c>
      <c r="L20" s="30">
        <f t="shared" si="4"/>
        <v>32</v>
      </c>
    </row>
    <row r="24" spans="1:13">
      <c r="A24" s="5"/>
    </row>
    <row r="25" spans="1:13">
      <c r="B25" s="8">
        <v>830</v>
      </c>
      <c r="C25" s="9">
        <v>830</v>
      </c>
      <c r="D25" s="9">
        <v>810</v>
      </c>
      <c r="E25" s="9">
        <v>440</v>
      </c>
      <c r="F25" s="9">
        <v>420</v>
      </c>
      <c r="G25" s="9">
        <v>700</v>
      </c>
      <c r="H25" s="9">
        <v>580</v>
      </c>
      <c r="I25" s="9">
        <v>510</v>
      </c>
      <c r="J25" s="9">
        <v>590</v>
      </c>
      <c r="K25" s="9">
        <v>570</v>
      </c>
      <c r="L25" s="10">
        <v>520</v>
      </c>
      <c r="M25" t="s">
        <v>14</v>
      </c>
    </row>
    <row r="26" spans="1:13">
      <c r="A26" s="2"/>
    </row>
    <row r="27" spans="1:13">
      <c r="A27" s="3"/>
    </row>
    <row r="28" spans="1:13">
      <c r="A28" s="1"/>
    </row>
    <row r="29" spans="1:13">
      <c r="B29" s="16">
        <v>800</v>
      </c>
      <c r="C29" s="16">
        <v>800</v>
      </c>
      <c r="D29" s="16">
        <v>770</v>
      </c>
      <c r="E29" s="16">
        <v>430</v>
      </c>
      <c r="F29" s="16">
        <v>380</v>
      </c>
      <c r="G29" s="16">
        <v>635</v>
      </c>
      <c r="H29" s="16">
        <v>510</v>
      </c>
      <c r="I29" s="16">
        <v>405</v>
      </c>
      <c r="J29" s="16">
        <v>560</v>
      </c>
      <c r="K29" s="16">
        <v>520</v>
      </c>
      <c r="L29" s="17">
        <v>430</v>
      </c>
      <c r="M29" s="15" t="s">
        <v>11</v>
      </c>
    </row>
    <row r="30" spans="1:13">
      <c r="A30" s="1"/>
    </row>
    <row r="31" spans="1:13">
      <c r="A31" s="1"/>
      <c r="B31" s="9">
        <v>846</v>
      </c>
      <c r="C31" s="9">
        <v>831</v>
      </c>
      <c r="D31" s="9">
        <v>771</v>
      </c>
      <c r="E31" s="9">
        <v>452</v>
      </c>
      <c r="F31" s="9">
        <v>406</v>
      </c>
      <c r="G31" s="9">
        <v>640</v>
      </c>
      <c r="H31" s="9">
        <v>522</v>
      </c>
      <c r="I31" s="9">
        <v>427</v>
      </c>
      <c r="J31" s="9">
        <v>590</v>
      </c>
      <c r="K31" s="9">
        <v>530</v>
      </c>
      <c r="L31" s="10">
        <v>448</v>
      </c>
      <c r="M31" t="s">
        <v>15</v>
      </c>
    </row>
    <row r="32" spans="1:13">
      <c r="A32" s="3"/>
      <c r="B32" s="9">
        <v>845</v>
      </c>
      <c r="C32" s="9">
        <v>830</v>
      </c>
      <c r="D32" s="9">
        <v>770</v>
      </c>
      <c r="E32" s="9">
        <v>464</v>
      </c>
      <c r="F32" s="9">
        <v>420</v>
      </c>
      <c r="G32" s="9">
        <v>700</v>
      </c>
      <c r="H32" s="9">
        <v>536</v>
      </c>
      <c r="I32" s="9">
        <v>441</v>
      </c>
      <c r="J32" s="9">
        <v>590</v>
      </c>
      <c r="K32" s="9">
        <v>539</v>
      </c>
      <c r="L32" s="10">
        <v>457</v>
      </c>
      <c r="M32" t="s">
        <v>15</v>
      </c>
    </row>
    <row r="33" spans="1:13">
      <c r="A33" s="1"/>
      <c r="B33" s="9">
        <v>850</v>
      </c>
      <c r="C33" s="9">
        <v>835</v>
      </c>
      <c r="D33" s="9">
        <v>775</v>
      </c>
      <c r="E33" s="9">
        <v>464</v>
      </c>
      <c r="F33" s="9">
        <v>420</v>
      </c>
      <c r="G33" s="9">
        <v>700</v>
      </c>
      <c r="H33" s="9">
        <v>536</v>
      </c>
      <c r="I33" s="9">
        <v>441</v>
      </c>
      <c r="J33" s="9">
        <v>590</v>
      </c>
      <c r="K33" s="9">
        <v>539</v>
      </c>
      <c r="L33" s="10">
        <v>457</v>
      </c>
      <c r="M33" t="s">
        <v>15</v>
      </c>
    </row>
    <row r="34" spans="1:13">
      <c r="A34" s="1"/>
    </row>
    <row r="35" spans="1:13">
      <c r="A35" s="1"/>
    </row>
    <row r="36" spans="1:13">
      <c r="A36" s="1"/>
    </row>
    <row r="37" spans="1:13">
      <c r="A37" s="3"/>
    </row>
    <row r="38" spans="1:13">
      <c r="A38" s="1"/>
    </row>
  </sheetData>
  <phoneticPr fontId="1" type="noConversion"/>
  <conditionalFormatting sqref="B18:L18">
    <cfRule type="expression" dxfId="3" priority="4" stopIfTrue="1">
      <formula>B18=B10</formula>
    </cfRule>
  </conditionalFormatting>
  <conditionalFormatting sqref="B23:F25 H23:L25 G24:G25">
    <cfRule type="expression" dxfId="2" priority="2" stopIfTrue="1">
      <formula>B23&lt;&gt;B10</formula>
    </cfRule>
  </conditionalFormatting>
  <conditionalFormatting sqref="B26:L26">
    <cfRule type="expression" dxfId="1" priority="6" stopIfTrue="1">
      <formula>B26&lt;&gt;B9</formula>
    </cfRule>
  </conditionalFormatting>
  <conditionalFormatting sqref="B13:L13">
    <cfRule type="expression" dxfId="0" priority="1">
      <formula>B13&lt;B9</formula>
    </cfRule>
  </conditionalFormatting>
  <pageMargins left="0.75" right="0.75" top="1" bottom="1" header="0.4921259845" footer="0.4921259845"/>
  <pageSetup paperSize="9" orientation="portrait" verticalDpi="599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4"/>
  <sheetViews>
    <sheetView workbookViewId="0">
      <selection activeCell="C3" sqref="C3"/>
    </sheetView>
  </sheetViews>
  <sheetFormatPr defaultRowHeight="12.75"/>
  <sheetData>
    <row r="2" spans="2:23">
      <c r="B2" s="35" t="s">
        <v>13</v>
      </c>
      <c r="C2" s="32">
        <f>INDEX(Arry,rown,CEILING((coln+1)/2,1))</f>
        <v>40118</v>
      </c>
      <c r="D2" s="32">
        <f>INDEX(Arry,rown,CEILING((coln+1)/2,1))</f>
        <v>40148</v>
      </c>
      <c r="E2" s="32">
        <f>INDEX(Arry,rown,CEILING((coln+1)/2,1))</f>
        <v>40148</v>
      </c>
      <c r="F2" s="32">
        <f>INDEX(Arry,rown,CEILING((coln+1)/2,1))</f>
        <v>40179</v>
      </c>
      <c r="G2" s="32">
        <f>INDEX(Arry,rown,CEILING((coln+1)/2,1))</f>
        <v>40179</v>
      </c>
      <c r="H2" s="32">
        <f>INDEX(Arry,rown,CEILING((coln+1)/2,1))</f>
        <v>40210</v>
      </c>
      <c r="I2" s="32">
        <f>INDEX(Arry,rown,CEILING((coln+1)/2,1))</f>
        <v>40210</v>
      </c>
      <c r="J2" s="32">
        <f>INDEX(Arry,rown,CEILING((coln+1)/2,1))</f>
        <v>40238</v>
      </c>
      <c r="K2" s="32">
        <f>INDEX(Arry,rown,CEILING((coln+1)/2,1))</f>
        <v>40238</v>
      </c>
      <c r="L2" s="32">
        <f>INDEX(Arry,rown,CEILING((coln+1)/2,1))</f>
        <v>40269</v>
      </c>
      <c r="M2" s="32">
        <f>INDEX(Arry,rown,CEILING((coln+1)/2,1))</f>
        <v>40269</v>
      </c>
      <c r="N2" s="32">
        <f>INDEX(Arry,rown,CEILING((coln+1)/2,1))</f>
        <v>40299</v>
      </c>
      <c r="O2" s="32">
        <f>INDEX(Arry,rown,CEILING((coln+1)/2,1))</f>
        <v>40299</v>
      </c>
      <c r="P2" s="32">
        <f>INDEX(Arry,rown,CEILING((coln+1)/2,1))</f>
        <v>40330</v>
      </c>
      <c r="Q2" s="32">
        <f>INDEX(Arry,rown,CEILING((coln+1)/2,1))</f>
        <v>40330</v>
      </c>
      <c r="R2" s="32">
        <f>INDEX(Arry,rown,CEILING((coln+1)/2,1))</f>
        <v>40360</v>
      </c>
      <c r="S2" s="32">
        <f>INDEX(Arry,rown,CEILING((coln+1)/2,1))</f>
        <v>40360</v>
      </c>
      <c r="T2" s="32">
        <f>INDEX(Arry,rown,CEILING((coln+1)/2,1))</f>
        <v>40391</v>
      </c>
      <c r="U2" s="32">
        <f>INDEX(Arry,rown,CEILING((coln+1)/2,1))</f>
        <v>40391</v>
      </c>
      <c r="V2" s="32">
        <f>INDEX(Arry,rown,CEILING((coln+1)/2,1))</f>
        <v>40422</v>
      </c>
      <c r="W2" s="32">
        <f>INDEX(Arry,rown,CEILING((coln+1)/2,1))</f>
        <v>40422</v>
      </c>
    </row>
    <row r="3" spans="2:23">
      <c r="B3" s="33" t="s">
        <v>11</v>
      </c>
      <c r="C3" s="32">
        <f>INDEX(Arry,rown,CEILING((coln)/2,1))</f>
        <v>800</v>
      </c>
      <c r="D3" s="32">
        <f>INDEX(Arry,rown,CEILING((coln)/2,1))</f>
        <v>800</v>
      </c>
      <c r="E3" s="32">
        <f>INDEX(Arry,rown,CEILING((coln)/2,1))</f>
        <v>800</v>
      </c>
      <c r="F3" s="32">
        <f>INDEX(Arry,rown,CEILING((coln)/2,1))</f>
        <v>800</v>
      </c>
      <c r="G3" s="32">
        <f>INDEX(Arry,rown,CEILING((coln)/2,1))</f>
        <v>770</v>
      </c>
      <c r="H3" s="32">
        <f>INDEX(Arry,rown,CEILING((coln)/2,1))</f>
        <v>770</v>
      </c>
      <c r="I3" s="32">
        <f>INDEX(Arry,rown,CEILING((coln)/2,1))</f>
        <v>430</v>
      </c>
      <c r="J3" s="32">
        <f>INDEX(Arry,rown,CEILING((coln)/2,1))</f>
        <v>430</v>
      </c>
      <c r="K3" s="32">
        <f>INDEX(Arry,rown,CEILING((coln)/2,1))</f>
        <v>380</v>
      </c>
      <c r="L3" s="32">
        <f>INDEX(Arry,rown,CEILING((coln)/2,1))</f>
        <v>380</v>
      </c>
      <c r="M3" s="32">
        <f>INDEX(Arry,rown,CEILING((coln)/2,1))</f>
        <v>635</v>
      </c>
      <c r="N3" s="32">
        <f>INDEX(Arry,rown,CEILING((coln)/2,1))</f>
        <v>635</v>
      </c>
      <c r="O3" s="32">
        <f>INDEX(Arry,rown,CEILING((coln)/2,1))</f>
        <v>510</v>
      </c>
      <c r="P3" s="32">
        <f>INDEX(Arry,rown,CEILING((coln)/2,1))</f>
        <v>510</v>
      </c>
      <c r="Q3" s="32">
        <f>INDEX(Arry,rown,CEILING((coln)/2,1))</f>
        <v>405</v>
      </c>
      <c r="R3" s="32">
        <f>INDEX(Arry,rown,CEILING((coln)/2,1))</f>
        <v>405</v>
      </c>
      <c r="S3" s="32">
        <f>INDEX(Arry,rown,CEILING((coln)/2,1))</f>
        <v>560</v>
      </c>
      <c r="T3" s="32">
        <f>INDEX(Arry,rown,CEILING((coln)/2,1))</f>
        <v>560</v>
      </c>
      <c r="U3" s="32">
        <f>INDEX(Arry,rown,CEILING((coln)/2,1))</f>
        <v>520</v>
      </c>
      <c r="V3" s="32">
        <f>INDEX(Arry,rown,CEILING((coln)/2,1))</f>
        <v>520</v>
      </c>
      <c r="W3" s="32">
        <f>INDEX(Arry,rown,CEILING((coln)/2,1))</f>
        <v>430</v>
      </c>
    </row>
    <row r="4" spans="2:23">
      <c r="B4" s="34" t="s">
        <v>2</v>
      </c>
      <c r="C4" s="32">
        <f>INDEX(Arry,rown,CEILING((coln)/2,1))</f>
        <v>1350</v>
      </c>
      <c r="D4" s="32">
        <f>INDEX(Arry,rown,CEILING((coln)/2,1))</f>
        <v>1350</v>
      </c>
      <c r="E4" s="32">
        <f>INDEX(Arry,rown,CEILING((coln)/2,1))</f>
        <v>1180</v>
      </c>
      <c r="F4" s="32">
        <f>INDEX(Arry,rown,CEILING((coln)/2,1))</f>
        <v>1180</v>
      </c>
      <c r="G4" s="32">
        <f>INDEX(Arry,rown,CEILING((coln)/2,1))</f>
        <v>1870</v>
      </c>
      <c r="H4" s="32">
        <f>INDEX(Arry,rown,CEILING((coln)/2,1))</f>
        <v>1870</v>
      </c>
      <c r="I4" s="32">
        <f>INDEX(Arry,rown,CEILING((coln)/2,1))</f>
        <v>1753</v>
      </c>
      <c r="J4" s="32">
        <f>INDEX(Arry,rown,CEILING((coln)/2,1))</f>
        <v>1753</v>
      </c>
      <c r="K4" s="32">
        <f>INDEX(Arry,rown,CEILING((coln)/2,1))</f>
        <v>1476</v>
      </c>
      <c r="L4" s="32">
        <f>INDEX(Arry,rown,CEILING((coln)/2,1))</f>
        <v>1476</v>
      </c>
      <c r="M4" s="32">
        <f>INDEX(Arry,rown,CEILING((coln)/2,1))</f>
        <v>1546</v>
      </c>
      <c r="N4" s="32">
        <f>INDEX(Arry,rown,CEILING((coln)/2,1))</f>
        <v>1546</v>
      </c>
      <c r="O4" s="32">
        <f>INDEX(Arry,rown,CEILING((coln)/2,1))</f>
        <v>1511</v>
      </c>
      <c r="P4" s="32">
        <f>INDEX(Arry,rown,CEILING((coln)/2,1))</f>
        <v>1511</v>
      </c>
      <c r="Q4" s="32">
        <f>INDEX(Arry,rown,CEILING((coln)/2,1))</f>
        <v>1037</v>
      </c>
      <c r="R4" s="32">
        <f>INDEX(Arry,rown,CEILING((coln)/2,1))</f>
        <v>1037</v>
      </c>
      <c r="S4" s="32">
        <f>INDEX(Arry,rown,CEILING((coln)/2,1))</f>
        <v>1179</v>
      </c>
      <c r="T4" s="32">
        <f>INDEX(Arry,rown,CEILING((coln)/2,1))</f>
        <v>1179</v>
      </c>
      <c r="U4" s="32">
        <f>INDEX(Arry,rown,CEILING((coln)/2,1))</f>
        <v>1836</v>
      </c>
      <c r="V4" s="32">
        <f>INDEX(Arry,rown,CEILING((coln)/2,1))</f>
        <v>1836</v>
      </c>
      <c r="W4" s="32">
        <f>INDEX(Arry,rown,CEILING((coln)/2,1))</f>
        <v>1032</v>
      </c>
    </row>
    <row r="5" spans="2:23">
      <c r="B5" s="33" t="s">
        <v>0</v>
      </c>
      <c r="C5" s="32">
        <f>INDEX(Arry,rown,CEILING((coln)/2,1))</f>
        <v>1200</v>
      </c>
      <c r="D5" s="32">
        <f>INDEX(Arry,rown,CEILING((coln)/2,1))</f>
        <v>1200</v>
      </c>
      <c r="E5" s="32">
        <f>INDEX(Arry,rown,CEILING((coln)/2,1))</f>
        <v>1195</v>
      </c>
      <c r="F5" s="32">
        <f>INDEX(Arry,rown,CEILING((coln)/2,1))</f>
        <v>1195</v>
      </c>
      <c r="G5" s="32">
        <f>INDEX(Arry,rown,CEILING((coln)/2,1))</f>
        <v>1930</v>
      </c>
      <c r="H5" s="32">
        <f>INDEX(Arry,rown,CEILING((coln)/2,1))</f>
        <v>1930</v>
      </c>
      <c r="I5" s="32">
        <f>INDEX(Arry,rown,CEILING((coln)/2,1))</f>
        <v>1910</v>
      </c>
      <c r="J5" s="32">
        <f>INDEX(Arry,rown,CEILING((coln)/2,1))</f>
        <v>1910</v>
      </c>
      <c r="K5" s="32">
        <f>INDEX(Arry,rown,CEILING((coln)/2,1))</f>
        <v>1520</v>
      </c>
      <c r="L5" s="32">
        <f>INDEX(Arry,rown,CEILING((coln)/2,1))</f>
        <v>1520</v>
      </c>
      <c r="M5" s="32">
        <f>INDEX(Arry,rown,CEILING((coln)/2,1))</f>
        <v>1314</v>
      </c>
      <c r="N5" s="32">
        <f>INDEX(Arry,rown,CEILING((coln)/2,1))</f>
        <v>1314</v>
      </c>
      <c r="O5" s="32">
        <f>INDEX(Arry,rown,CEILING((coln)/2,1))</f>
        <v>1627</v>
      </c>
      <c r="P5" s="32">
        <f>INDEX(Arry,rown,CEILING((coln)/2,1))</f>
        <v>1627</v>
      </c>
      <c r="Q5" s="32">
        <f>INDEX(Arry,rown,CEILING((coln)/2,1))</f>
        <v>1132</v>
      </c>
      <c r="R5" s="32">
        <f>INDEX(Arry,rown,CEILING((coln)/2,1))</f>
        <v>1132</v>
      </c>
      <c r="S5" s="32">
        <f>INDEX(Arry,rown,CEILING((coln)/2,1))</f>
        <v>1025</v>
      </c>
      <c r="T5" s="32">
        <f>INDEX(Arry,rown,CEILING((coln)/2,1))</f>
        <v>1025</v>
      </c>
      <c r="U5" s="32">
        <f>INDEX(Arry,rown,CEILING((coln)/2,1))</f>
        <v>1887</v>
      </c>
      <c r="V5" s="32">
        <f>INDEX(Arry,rown,CEILING((coln)/2,1))</f>
        <v>1887</v>
      </c>
      <c r="W5" s="32">
        <f>INDEX(Arry,rown,CEILING((coln)/2,1))</f>
        <v>1114</v>
      </c>
    </row>
    <row r="6" spans="2:23">
      <c r="B6" s="34" t="s">
        <v>10</v>
      </c>
      <c r="C6" s="32">
        <f>INDEX(Arry,rown,CEILING((coln)/2,1))</f>
        <v>830</v>
      </c>
      <c r="D6" s="32">
        <f>INDEX(Arry,rown,CEILING((coln)/2,1))</f>
        <v>830</v>
      </c>
      <c r="E6" s="32">
        <f>INDEX(Arry,rown,CEILING((coln)/2,1))</f>
        <v>830</v>
      </c>
      <c r="F6" s="32">
        <f>INDEX(Arry,rown,CEILING((coln)/2,1))</f>
        <v>830</v>
      </c>
      <c r="G6" s="32">
        <f>INDEX(Arry,rown,CEILING((coln)/2,1))</f>
        <v>810</v>
      </c>
      <c r="H6" s="32">
        <f>INDEX(Arry,rown,CEILING((coln)/2,1))</f>
        <v>810</v>
      </c>
      <c r="I6" s="32">
        <f>INDEX(Arry,rown,CEILING((coln)/2,1))</f>
        <v>440</v>
      </c>
      <c r="J6" s="32">
        <f>INDEX(Arry,rown,CEILING((coln)/2,1))</f>
        <v>440</v>
      </c>
      <c r="K6" s="32">
        <f>INDEX(Arry,rown,CEILING((coln)/2,1))</f>
        <v>420</v>
      </c>
      <c r="L6" s="32">
        <f>INDEX(Arry,rown,CEILING((coln)/2,1))</f>
        <v>420</v>
      </c>
      <c r="M6" s="32">
        <f>INDEX(Arry,rown,CEILING((coln)/2,1))</f>
        <v>700</v>
      </c>
      <c r="N6" s="32">
        <f>INDEX(Arry,rown,CEILING((coln)/2,1))</f>
        <v>700</v>
      </c>
      <c r="O6" s="32">
        <f>INDEX(Arry,rown,CEILING((coln)/2,1))</f>
        <v>580</v>
      </c>
      <c r="P6" s="32">
        <f>INDEX(Arry,rown,CEILING((coln)/2,1))</f>
        <v>580</v>
      </c>
      <c r="Q6" s="32">
        <f>INDEX(Arry,rown,CEILING((coln)/2,1))</f>
        <v>510</v>
      </c>
      <c r="R6" s="32">
        <f>INDEX(Arry,rown,CEILING((coln)/2,1))</f>
        <v>510</v>
      </c>
      <c r="S6" s="32">
        <f>INDEX(Arry,rown,CEILING((coln)/2,1))</f>
        <v>590</v>
      </c>
      <c r="T6" s="32">
        <f>INDEX(Arry,rown,CEILING((coln)/2,1))</f>
        <v>590</v>
      </c>
      <c r="U6" s="32">
        <f>INDEX(Arry,rown,CEILING((coln)/2,1))</f>
        <v>570</v>
      </c>
      <c r="V6" s="32">
        <f>INDEX(Arry,rown,CEILING((coln)/2,1))</f>
        <v>570</v>
      </c>
      <c r="W6" s="32">
        <f>INDEX(Arry,rown,CEILING((coln)/2,1))</f>
        <v>520</v>
      </c>
    </row>
    <row r="7" spans="2:23">
      <c r="B7" s="33" t="s">
        <v>8</v>
      </c>
      <c r="C7" s="32">
        <f>INDEX(Arry,rown,CEILING((coln)/2,1))</f>
        <v>830</v>
      </c>
      <c r="D7" s="32">
        <f>INDEX(Arry,rown,CEILING((coln)/2,1))</f>
        <v>830</v>
      </c>
      <c r="E7" s="32">
        <f>INDEX(Arry,rown,CEILING((coln)/2,1))</f>
        <v>830</v>
      </c>
      <c r="F7" s="32">
        <f>INDEX(Arry,rown,CEILING((coln)/2,1))</f>
        <v>830</v>
      </c>
      <c r="G7" s="32">
        <f>INDEX(Arry,rown,CEILING((coln)/2,1))</f>
        <v>810</v>
      </c>
      <c r="H7" s="32">
        <f>INDEX(Arry,rown,CEILING((coln)/2,1))</f>
        <v>810</v>
      </c>
      <c r="I7" s="32">
        <f>INDEX(Arry,rown,CEILING((coln)/2,1))</f>
        <v>440</v>
      </c>
      <c r="J7" s="32">
        <f>INDEX(Arry,rown,CEILING((coln)/2,1))</f>
        <v>440</v>
      </c>
      <c r="K7" s="32">
        <f>INDEX(Arry,rown,CEILING((coln)/2,1))</f>
        <v>420</v>
      </c>
      <c r="L7" s="32">
        <f>INDEX(Arry,rown,CEILING((coln)/2,1))</f>
        <v>420</v>
      </c>
      <c r="M7" s="32">
        <f>INDEX(Arry,rown,CEILING((coln)/2,1))</f>
        <v>652</v>
      </c>
      <c r="N7" s="32">
        <f>INDEX(Arry,rown,CEILING((coln)/2,1))</f>
        <v>652</v>
      </c>
      <c r="O7" s="32">
        <f>INDEX(Arry,rown,CEILING((coln)/2,1))</f>
        <v>580</v>
      </c>
      <c r="P7" s="32">
        <f>INDEX(Arry,rown,CEILING((coln)/2,1))</f>
        <v>580</v>
      </c>
      <c r="Q7" s="32">
        <f>INDEX(Arry,rown,CEILING((coln)/2,1))</f>
        <v>510</v>
      </c>
      <c r="R7" s="32">
        <f>INDEX(Arry,rown,CEILING((coln)/2,1))</f>
        <v>510</v>
      </c>
      <c r="S7" s="32">
        <f>INDEX(Arry,rown,CEILING((coln)/2,1))</f>
        <v>590</v>
      </c>
      <c r="T7" s="32">
        <f>INDEX(Arry,rown,CEILING((coln)/2,1))</f>
        <v>590</v>
      </c>
      <c r="U7" s="32">
        <f>INDEX(Arry,rown,CEILING((coln)/2,1))</f>
        <v>570</v>
      </c>
      <c r="V7" s="32">
        <f>INDEX(Arry,rown,CEILING((coln)/2,1))</f>
        <v>570</v>
      </c>
      <c r="W7" s="32">
        <f>INDEX(Arry,rown,CEILING((coln)/2,1))</f>
        <v>520</v>
      </c>
    </row>
    <row r="8" spans="2:23">
      <c r="B8" s="34" t="s">
        <v>7</v>
      </c>
      <c r="C8" s="32">
        <f>INDEX(Arry,rown,CEILING((coln)/2,1))</f>
        <v>0</v>
      </c>
      <c r="D8" s="32">
        <f>INDEX(Arry,rown,CEILING((coln)/2,1))</f>
        <v>0</v>
      </c>
      <c r="E8" s="32">
        <f>INDEX(Arry,rown,CEILING((coln)/2,1))</f>
        <v>0</v>
      </c>
      <c r="F8" s="32">
        <f>INDEX(Arry,rown,CEILING((coln)/2,1))</f>
        <v>0</v>
      </c>
      <c r="G8" s="32">
        <f>INDEX(Arry,rown,CEILING((coln)/2,1))</f>
        <v>20</v>
      </c>
      <c r="H8" s="32">
        <f>INDEX(Arry,rown,CEILING((coln)/2,1))</f>
        <v>20</v>
      </c>
      <c r="I8" s="32">
        <f>INDEX(Arry,rown,CEILING((coln)/2,1))</f>
        <v>370</v>
      </c>
      <c r="J8" s="32">
        <f>INDEX(Arry,rown,CEILING((coln)/2,1))</f>
        <v>370</v>
      </c>
      <c r="K8" s="32">
        <f>INDEX(Arry,rown,CEILING((coln)/2,1))</f>
        <v>20</v>
      </c>
      <c r="L8" s="32">
        <f>INDEX(Arry,rown,CEILING((coln)/2,1))</f>
        <v>20</v>
      </c>
      <c r="M8" s="32">
        <f>INDEX(Arry,rown,CEILING((coln)/2,1))</f>
        <v>0</v>
      </c>
      <c r="N8" s="32">
        <f>INDEX(Arry,rown,CEILING((coln)/2,1))</f>
        <v>0</v>
      </c>
      <c r="O8" s="32">
        <f>INDEX(Arry,rown,CEILING((coln)/2,1))</f>
        <v>72</v>
      </c>
      <c r="P8" s="32">
        <f>INDEX(Arry,rown,CEILING((coln)/2,1))</f>
        <v>72</v>
      </c>
      <c r="Q8" s="32">
        <f>INDEX(Arry,rown,CEILING((coln)/2,1))</f>
        <v>70</v>
      </c>
      <c r="R8" s="32">
        <f>INDEX(Arry,rown,CEILING((coln)/2,1))</f>
        <v>70</v>
      </c>
      <c r="S8" s="32">
        <f>INDEX(Arry,rown,CEILING((coln)/2,1))</f>
        <v>0</v>
      </c>
      <c r="T8" s="32">
        <f>INDEX(Arry,rown,CEILING((coln)/2,1))</f>
        <v>0</v>
      </c>
      <c r="U8" s="32">
        <f>INDEX(Arry,rown,CEILING((coln)/2,1))</f>
        <v>20</v>
      </c>
      <c r="V8" s="32">
        <f>INDEX(Arry,rown,CEILING((coln)/2,1))</f>
        <v>20</v>
      </c>
      <c r="W8" s="32">
        <f>INDEX(Arry,rown,CEILING((coln)/2,1))</f>
        <v>50</v>
      </c>
    </row>
    <row r="9" spans="2:23">
      <c r="B9" s="33" t="s">
        <v>12</v>
      </c>
      <c r="C9" s="32">
        <f>INDEX(Arry,rown,CEILING((coln)/2,1))</f>
        <v>130</v>
      </c>
      <c r="D9" s="32">
        <f>INDEX(Arry,rown,CEILING((coln)/2,1))</f>
        <v>130</v>
      </c>
      <c r="E9" s="32">
        <f>INDEX(Arry,rown,CEILING((coln)/2,1))</f>
        <v>0</v>
      </c>
      <c r="F9" s="32">
        <f>INDEX(Arry,rown,CEILING((coln)/2,1))</f>
        <v>0</v>
      </c>
      <c r="G9" s="32">
        <f>INDEX(Arry,rown,CEILING((coln)/2,1))</f>
        <v>0</v>
      </c>
      <c r="H9" s="32">
        <f>INDEX(Arry,rown,CEILING((coln)/2,1))</f>
        <v>0</v>
      </c>
      <c r="I9" s="32">
        <f>INDEX(Arry,rown,CEILING((coln)/2,1))</f>
        <v>0</v>
      </c>
      <c r="J9" s="32">
        <f>INDEX(Arry,rown,CEILING((coln)/2,1))</f>
        <v>0</v>
      </c>
      <c r="K9" s="32">
        <f>INDEX(Arry,rown,CEILING((coln)/2,1))</f>
        <v>0</v>
      </c>
      <c r="L9" s="32">
        <f>INDEX(Arry,rown,CEILING((coln)/2,1))</f>
        <v>0</v>
      </c>
      <c r="M9" s="32">
        <f>INDEX(Arry,rown,CEILING((coln)/2,1))</f>
        <v>280</v>
      </c>
      <c r="N9" s="32">
        <f>INDEX(Arry,rown,CEILING((coln)/2,1))</f>
        <v>280</v>
      </c>
      <c r="O9" s="32">
        <f>INDEX(Arry,rown,CEILING((coln)/2,1))</f>
        <v>0</v>
      </c>
      <c r="P9" s="32">
        <f>INDEX(Arry,rown,CEILING((coln)/2,1))</f>
        <v>0</v>
      </c>
      <c r="Q9" s="32">
        <f>INDEX(Arry,rown,CEILING((coln)/2,1))</f>
        <v>0</v>
      </c>
      <c r="R9" s="32">
        <f>INDEX(Arry,rown,CEILING((coln)/2,1))</f>
        <v>0</v>
      </c>
      <c r="S9" s="32">
        <f>INDEX(Arry,rown,CEILING((coln)/2,1))</f>
        <v>80</v>
      </c>
      <c r="T9" s="32">
        <f>INDEX(Arry,rown,CEILING((coln)/2,1))</f>
        <v>80</v>
      </c>
      <c r="U9" s="32">
        <f>INDEX(Arry,rown,CEILING((coln)/2,1))</f>
        <v>0</v>
      </c>
      <c r="V9" s="32">
        <f>INDEX(Arry,rown,CEILING((coln)/2,1))</f>
        <v>0</v>
      </c>
      <c r="W9" s="32">
        <f>INDEX(Arry,rown,CEILING((coln)/2,1))</f>
        <v>0</v>
      </c>
    </row>
    <row r="10" spans="2:23">
      <c r="B10" s="34" t="s">
        <v>1</v>
      </c>
      <c r="C10" s="32">
        <f>INDEX(Arry,rown,CEILING((coln)/2,1))</f>
        <v>1200</v>
      </c>
      <c r="D10" s="32">
        <f>INDEX(Arry,rown,CEILING((coln)/2,1))</f>
        <v>1200</v>
      </c>
      <c r="E10" s="32">
        <f>INDEX(Arry,rown,CEILING((coln)/2,1))</f>
        <v>1195</v>
      </c>
      <c r="F10" s="32">
        <f>INDEX(Arry,rown,CEILING((coln)/2,1))</f>
        <v>1195</v>
      </c>
      <c r="G10" s="32">
        <f>INDEX(Arry,rown,CEILING((coln)/2,1))</f>
        <v>1910</v>
      </c>
      <c r="H10" s="32">
        <f>INDEX(Arry,rown,CEILING((coln)/2,1))</f>
        <v>1910</v>
      </c>
      <c r="I10" s="32">
        <f>INDEX(Arry,rown,CEILING((coln)/2,1))</f>
        <v>1540</v>
      </c>
      <c r="J10" s="32">
        <f>INDEX(Arry,rown,CEILING((coln)/2,1))</f>
        <v>1540</v>
      </c>
      <c r="K10" s="32">
        <f>INDEX(Arry,rown,CEILING((coln)/2,1))</f>
        <v>1500</v>
      </c>
      <c r="L10" s="32">
        <f>INDEX(Arry,rown,CEILING((coln)/2,1))</f>
        <v>1500</v>
      </c>
      <c r="M10" s="32">
        <f>INDEX(Arry,rown,CEILING((coln)/2,1))</f>
        <v>1314</v>
      </c>
      <c r="N10" s="32">
        <f>INDEX(Arry,rown,CEILING((coln)/2,1))</f>
        <v>1314</v>
      </c>
      <c r="O10" s="32">
        <f>INDEX(Arry,rown,CEILING((coln)/2,1))</f>
        <v>1555</v>
      </c>
      <c r="P10" s="32">
        <f>INDEX(Arry,rown,CEILING((coln)/2,1))</f>
        <v>1555</v>
      </c>
      <c r="Q10" s="32">
        <f>INDEX(Arry,rown,CEILING((coln)/2,1))</f>
        <v>1062</v>
      </c>
      <c r="R10" s="32">
        <f>INDEX(Arry,rown,CEILING((coln)/2,1))</f>
        <v>1062</v>
      </c>
      <c r="S10" s="32">
        <f>INDEX(Arry,rown,CEILING((coln)/2,1))</f>
        <v>1025</v>
      </c>
      <c r="T10" s="32">
        <f>INDEX(Arry,rown,CEILING((coln)/2,1))</f>
        <v>1025</v>
      </c>
      <c r="U10" s="32">
        <f>INDEX(Arry,rown,CEILING((coln)/2,1))</f>
        <v>1867</v>
      </c>
      <c r="V10" s="32">
        <f>INDEX(Arry,rown,CEILING((coln)/2,1))</f>
        <v>1867</v>
      </c>
      <c r="W10" s="32">
        <f>INDEX(Arry,rown,CEILING((coln)/2,1))</f>
        <v>1064</v>
      </c>
    </row>
    <row r="11" spans="2:23">
      <c r="B11" s="33" t="s">
        <v>5</v>
      </c>
      <c r="C11" s="32">
        <f>INDEX(Arry,rown,CEILING((coln)/2,1))</f>
        <v>1200</v>
      </c>
      <c r="D11" s="32">
        <f>INDEX(Arry,rown,CEILING((coln)/2,1))</f>
        <v>1200</v>
      </c>
      <c r="E11" s="32">
        <f>INDEX(Arry,rown,CEILING((coln)/2,1))</f>
        <v>1180</v>
      </c>
      <c r="F11" s="32">
        <f>INDEX(Arry,rown,CEILING((coln)/2,1))</f>
        <v>1180</v>
      </c>
      <c r="G11" s="32">
        <f>INDEX(Arry,rown,CEILING((coln)/2,1))</f>
        <v>1870</v>
      </c>
      <c r="H11" s="32">
        <f>INDEX(Arry,rown,CEILING((coln)/2,1))</f>
        <v>1870</v>
      </c>
      <c r="I11" s="32">
        <f>INDEX(Arry,rown,CEILING((coln)/2,1))</f>
        <v>1540</v>
      </c>
      <c r="J11" s="32">
        <f>INDEX(Arry,rown,CEILING((coln)/2,1))</f>
        <v>1540</v>
      </c>
      <c r="K11" s="32">
        <f>INDEX(Arry,rown,CEILING((coln)/2,1))</f>
        <v>1476</v>
      </c>
      <c r="L11" s="32">
        <f>INDEX(Arry,rown,CEILING((coln)/2,1))</f>
        <v>1476</v>
      </c>
      <c r="M11" s="32">
        <f>INDEX(Arry,rown,CEILING((coln)/2,1))</f>
        <v>1314</v>
      </c>
      <c r="N11" s="32">
        <f>INDEX(Arry,rown,CEILING((coln)/2,1))</f>
        <v>1314</v>
      </c>
      <c r="O11" s="32">
        <f>INDEX(Arry,rown,CEILING((coln)/2,1))</f>
        <v>1511</v>
      </c>
      <c r="P11" s="32">
        <f>INDEX(Arry,rown,CEILING((coln)/2,1))</f>
        <v>1511</v>
      </c>
      <c r="Q11" s="32">
        <f>INDEX(Arry,rown,CEILING((coln)/2,1))</f>
        <v>1037</v>
      </c>
      <c r="R11" s="32">
        <f>INDEX(Arry,rown,CEILING((coln)/2,1))</f>
        <v>1037</v>
      </c>
      <c r="S11" s="32">
        <f>INDEX(Arry,rown,CEILING((coln)/2,1))</f>
        <v>1025</v>
      </c>
      <c r="T11" s="32">
        <f>INDEX(Arry,rown,CEILING((coln)/2,1))</f>
        <v>1025</v>
      </c>
      <c r="U11" s="32">
        <f>INDEX(Arry,rown,CEILING((coln)/2,1))</f>
        <v>1836</v>
      </c>
      <c r="V11" s="32">
        <f>INDEX(Arry,rown,CEILING((coln)/2,1))</f>
        <v>1836</v>
      </c>
      <c r="W11" s="32">
        <f>INDEX(Arry,rown,CEILING((coln)/2,1))</f>
        <v>1032</v>
      </c>
    </row>
    <row r="12" spans="2:23">
      <c r="B12" s="34" t="s">
        <v>3</v>
      </c>
      <c r="C12" s="32">
        <f>INDEX(Arry,rown,CEILING((coln)/2,1))</f>
        <v>1330</v>
      </c>
      <c r="D12" s="32">
        <f>INDEX(Arry,rown,CEILING((coln)/2,1))</f>
        <v>1330</v>
      </c>
      <c r="E12" s="32">
        <f>INDEX(Arry,rown,CEILING((coln)/2,1))</f>
        <v>1180</v>
      </c>
      <c r="F12" s="32">
        <f>INDEX(Arry,rown,CEILING((coln)/2,1))</f>
        <v>1180</v>
      </c>
      <c r="G12" s="32">
        <f>INDEX(Arry,rown,CEILING((coln)/2,1))</f>
        <v>1870</v>
      </c>
      <c r="H12" s="32">
        <f>INDEX(Arry,rown,CEILING((coln)/2,1))</f>
        <v>1870</v>
      </c>
      <c r="I12" s="32">
        <f>INDEX(Arry,rown,CEILING((coln)/2,1))</f>
        <v>1540</v>
      </c>
      <c r="J12" s="32">
        <f>INDEX(Arry,rown,CEILING((coln)/2,1))</f>
        <v>1540</v>
      </c>
      <c r="K12" s="32">
        <f>INDEX(Arry,rown,CEILING((coln)/2,1))</f>
        <v>1476</v>
      </c>
      <c r="L12" s="32">
        <f>INDEX(Arry,rown,CEILING((coln)/2,1))</f>
        <v>1476</v>
      </c>
      <c r="M12" s="32">
        <f>INDEX(Arry,rown,CEILING((coln)/2,1))</f>
        <v>1546</v>
      </c>
      <c r="N12" s="32">
        <f>INDEX(Arry,rown,CEILING((coln)/2,1))</f>
        <v>1546</v>
      </c>
      <c r="O12" s="32">
        <f>INDEX(Arry,rown,CEILING((coln)/2,1))</f>
        <v>1511</v>
      </c>
      <c r="P12" s="32">
        <f>INDEX(Arry,rown,CEILING((coln)/2,1))</f>
        <v>1511</v>
      </c>
      <c r="Q12" s="32">
        <f>INDEX(Arry,rown,CEILING((coln)/2,1))</f>
        <v>1037</v>
      </c>
      <c r="R12" s="32">
        <f>INDEX(Arry,rown,CEILING((coln)/2,1))</f>
        <v>1037</v>
      </c>
      <c r="S12" s="32">
        <f>INDEX(Arry,rown,CEILING((coln)/2,1))</f>
        <v>1105</v>
      </c>
      <c r="T12" s="32">
        <f>INDEX(Arry,rown,CEILING((coln)/2,1))</f>
        <v>1105</v>
      </c>
      <c r="U12" s="32">
        <f>INDEX(Arry,rown,CEILING((coln)/2,1))</f>
        <v>1836</v>
      </c>
      <c r="V12" s="32">
        <f>INDEX(Arry,rown,CEILING((coln)/2,1))</f>
        <v>1836</v>
      </c>
      <c r="W12" s="32">
        <f>INDEX(Arry,rown,CEILING((coln)/2,1))</f>
        <v>1032</v>
      </c>
    </row>
    <row r="13" spans="2:23">
      <c r="B13" s="33" t="s">
        <v>6</v>
      </c>
      <c r="C13" s="32">
        <f>INDEX(Arry,rown,CEILING((coln)/2,1))</f>
        <v>20</v>
      </c>
      <c r="D13" s="32">
        <f>INDEX(Arry,rown,CEILING((coln)/2,1))</f>
        <v>20</v>
      </c>
      <c r="E13" s="32">
        <f>INDEX(Arry,rown,CEILING((coln)/2,1))</f>
        <v>0</v>
      </c>
      <c r="F13" s="32">
        <f>INDEX(Arry,rown,CEILING((coln)/2,1))</f>
        <v>0</v>
      </c>
      <c r="G13" s="32">
        <f>INDEX(Arry,rown,CEILING((coln)/2,1))</f>
        <v>0</v>
      </c>
      <c r="H13" s="32">
        <f>INDEX(Arry,rown,CEILING((coln)/2,1))</f>
        <v>0</v>
      </c>
      <c r="I13" s="32">
        <f>INDEX(Arry,rown,CEILING((coln)/2,1))</f>
        <v>213</v>
      </c>
      <c r="J13" s="32">
        <f>INDEX(Arry,rown,CEILING((coln)/2,1))</f>
        <v>213</v>
      </c>
      <c r="K13" s="32">
        <f>INDEX(Arry,rown,CEILING((coln)/2,1))</f>
        <v>0</v>
      </c>
      <c r="L13" s="32">
        <f>INDEX(Arry,rown,CEILING((coln)/2,1))</f>
        <v>0</v>
      </c>
      <c r="M13" s="32">
        <f>INDEX(Arry,rown,CEILING((coln)/2,1))</f>
        <v>0</v>
      </c>
      <c r="N13" s="32">
        <f>INDEX(Arry,rown,CEILING((coln)/2,1))</f>
        <v>0</v>
      </c>
      <c r="O13" s="32">
        <f>INDEX(Arry,rown,CEILING((coln)/2,1))</f>
        <v>0</v>
      </c>
      <c r="P13" s="32">
        <f>INDEX(Arry,rown,CEILING((coln)/2,1))</f>
        <v>0</v>
      </c>
      <c r="Q13" s="32">
        <f>INDEX(Arry,rown,CEILING((coln)/2,1))</f>
        <v>0</v>
      </c>
      <c r="R13" s="32">
        <f>INDEX(Arry,rown,CEILING((coln)/2,1))</f>
        <v>0</v>
      </c>
      <c r="S13" s="32">
        <f>INDEX(Arry,rown,CEILING((coln)/2,1))</f>
        <v>74</v>
      </c>
      <c r="T13" s="32">
        <f>INDEX(Arry,rown,CEILING((coln)/2,1))</f>
        <v>74</v>
      </c>
      <c r="U13" s="32">
        <f>INDEX(Arry,rown,CEILING((coln)/2,1))</f>
        <v>0</v>
      </c>
      <c r="V13" s="32">
        <f>INDEX(Arry,rown,CEILING((coln)/2,1))</f>
        <v>0</v>
      </c>
      <c r="W13" s="32">
        <f>INDEX(Arry,rown,CEILING((coln)/2,1))</f>
        <v>0</v>
      </c>
    </row>
    <row r="14" spans="2:23">
      <c r="B14" s="34" t="s">
        <v>4</v>
      </c>
      <c r="C14" s="32">
        <f>INDEX(Arry,rown,CEILING((coln)/2,1))</f>
        <v>0</v>
      </c>
      <c r="D14" s="32">
        <f>INDEX(Arry,rown,CEILING((coln)/2,1))</f>
        <v>0</v>
      </c>
      <c r="E14" s="32">
        <f>INDEX(Arry,rown,CEILING((coln)/2,1))</f>
        <v>15</v>
      </c>
      <c r="F14" s="32">
        <f>INDEX(Arry,rown,CEILING((coln)/2,1))</f>
        <v>15</v>
      </c>
      <c r="G14" s="32">
        <f>INDEX(Arry,rown,CEILING((coln)/2,1))</f>
        <v>40</v>
      </c>
      <c r="H14" s="32">
        <f>INDEX(Arry,rown,CEILING((coln)/2,1))</f>
        <v>40</v>
      </c>
      <c r="I14" s="32">
        <f>INDEX(Arry,rown,CEILING((coln)/2,1))</f>
        <v>0</v>
      </c>
      <c r="J14" s="32">
        <f>INDEX(Arry,rown,CEILING((coln)/2,1))</f>
        <v>0</v>
      </c>
      <c r="K14" s="32">
        <f>INDEX(Arry,rown,CEILING((coln)/2,1))</f>
        <v>24</v>
      </c>
      <c r="L14" s="32">
        <f>INDEX(Arry,rown,CEILING((coln)/2,1))</f>
        <v>24</v>
      </c>
      <c r="M14" s="32">
        <f>INDEX(Arry,rown,CEILING((coln)/2,1))</f>
        <v>0</v>
      </c>
      <c r="N14" s="32">
        <f>INDEX(Arry,rown,CEILING((coln)/2,1))</f>
        <v>0</v>
      </c>
      <c r="O14" s="32">
        <f>INDEX(Arry,rown,CEILING((coln)/2,1))</f>
        <v>44</v>
      </c>
      <c r="P14" s="32">
        <f>INDEX(Arry,rown,CEILING((coln)/2,1))</f>
        <v>44</v>
      </c>
      <c r="Q14" s="32">
        <f>INDEX(Arry,rown,CEILING((coln)/2,1))</f>
        <v>25</v>
      </c>
      <c r="R14" s="32">
        <f>INDEX(Arry,rown,CEILING((coln)/2,1))</f>
        <v>25</v>
      </c>
      <c r="S14" s="32">
        <f>INDEX(Arry,rown,CEILING((coln)/2,1))</f>
        <v>0</v>
      </c>
      <c r="T14" s="32">
        <f>INDEX(Arry,rown,CEILING((coln)/2,1))</f>
        <v>0</v>
      </c>
      <c r="U14" s="32">
        <f>INDEX(Arry,rown,CEILING((coln)/2,1))</f>
        <v>31</v>
      </c>
      <c r="V14" s="32">
        <f>INDEX(Arry,rown,CEILING((coln)/2,1))</f>
        <v>31</v>
      </c>
      <c r="W14" s="32">
        <f>INDEX(Arry,rown,CEILING((coln)/2,1))</f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40" sqref="L40"/>
    </sheetView>
  </sheetViews>
  <sheetFormatPr defaultRowHeight="12.75"/>
  <cols>
    <col min="1" max="16384" width="9.140625" style="3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Calculations</vt:lpstr>
      <vt:lpstr>ChrtDat</vt:lpstr>
      <vt:lpstr>Aux</vt:lpstr>
      <vt:lpstr>Chart1</vt:lpstr>
      <vt:lpstr>Arrx</vt:lpstr>
      <vt:lpstr>Arry</vt:lpstr>
      <vt:lpstr>Delta_Stck</vt:lpstr>
      <vt:lpstr>Demand</vt:lpstr>
      <vt:lpstr>Free_Cpty</vt:lpstr>
      <vt:lpstr>Init_Stck</vt:lpstr>
      <vt:lpstr>Calculations!Min_Stck</vt:lpstr>
      <vt:lpstr>Prod</vt:lpstr>
      <vt:lpstr>Prod_Cpty</vt:lpstr>
      <vt:lpstr>Prod_Iter</vt:lpstr>
      <vt:lpstr>Req_Prod</vt:lpstr>
      <vt:lpstr>Shrtg</vt:lpstr>
      <vt:lpstr>Stck</vt:lpstr>
      <vt:lpstr>Calculations!Targ_Stck</vt:lpstr>
      <vt:lpstr>Usbl_Stck</vt:lpstr>
    </vt:vector>
  </TitlesOfParts>
  <Company>BASF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MaiwalCh</dc:creator>
  <cp:lastModifiedBy>seidenh7</cp:lastModifiedBy>
  <dcterms:created xsi:type="dcterms:W3CDTF">2009-11-26T14:02:19Z</dcterms:created>
  <dcterms:modified xsi:type="dcterms:W3CDTF">2009-11-29T05:39:14Z</dcterms:modified>
</cp:coreProperties>
</file>